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90" windowHeight="7170" tabRatio="939" activeTab="2"/>
  </bookViews>
  <sheets>
    <sheet name="YARIŞMA BİLGİLERİ" sheetId="1" r:id="rId1"/>
    <sheet name="100M" sheetId="2" r:id="rId2"/>
    <sheet name="200M" sheetId="3" r:id="rId3"/>
    <sheet name="400M" sheetId="4" r:id="rId4"/>
    <sheet name="UZUN" sheetId="5" r:id="rId5"/>
    <sheet name="Sayfa1" sheetId="6" r:id="rId6"/>
  </sheets>
  <externalReferences>
    <externalReference r:id="rId9"/>
    <externalReference r:id="rId10"/>
  </externalReferences>
  <definedNames>
    <definedName name="_xlfn.IFERROR" hidden="1">#NAME?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2">#REF!</definedName>
    <definedName name="Excel_BuiltIn_Print_Area_13" localSheetId="3">#REF!</definedName>
    <definedName name="Excel_BuiltIn_Print_Area_13" localSheetId="4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2">#REF!</definedName>
    <definedName name="Excel_BuiltIn_Print_Area_16" localSheetId="3">#REF!</definedName>
    <definedName name="Excel_BuiltIn_Print_Area_16" localSheetId="4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2">#REF!</definedName>
    <definedName name="Excel_BuiltIn_Print_Area_19" localSheetId="3">#REF!</definedName>
    <definedName name="Excel_BuiltIn_Print_Area_19" localSheetId="4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2">#REF!</definedName>
    <definedName name="Excel_BuiltIn_Print_Area_20" localSheetId="3">#REF!</definedName>
    <definedName name="Excel_BuiltIn_Print_Area_20" localSheetId="4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4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2">#REF!</definedName>
    <definedName name="Excel_BuiltIn_Print_Area_9" localSheetId="3">#REF!</definedName>
    <definedName name="Excel_BuiltIn_Print_Area_9" localSheetId="4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'100M'!$A$1:$P$50</definedName>
    <definedName name="_xlnm.Print_Area" localSheetId="2">'200M'!$A$1:$P$49</definedName>
    <definedName name="_xlnm.Print_Area" localSheetId="3">'400M'!$A$1:$Q$64</definedName>
    <definedName name="_xlnm.Print_Area" localSheetId="4">'UZUN'!$A$1:$M$49</definedName>
  </definedNames>
  <calcPr fullCalcOnLoad="1"/>
</workbook>
</file>

<file path=xl/sharedStrings.xml><?xml version="1.0" encoding="utf-8"?>
<sst xmlns="http://schemas.openxmlformats.org/spreadsheetml/2006/main" count="490" uniqueCount="217">
  <si>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</si>
  <si>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</si>
  <si>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</si>
  <si>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</si>
  <si>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</si>
  <si>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</si>
  <si>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</si>
  <si>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</si>
  <si>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</si>
  <si>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</si>
  <si>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</si>
  <si>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</si>
  <si>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</si>
  <si>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</si>
  <si>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</si>
  <si>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</si>
  <si>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</si>
  <si>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Seri Geliş</t>
  </si>
  <si>
    <t>A  T  L A M  A  L  A  R</t>
  </si>
  <si>
    <t>4. SERİ</t>
  </si>
  <si>
    <t>İLİ</t>
  </si>
  <si>
    <t xml:space="preserve">Baraj Derecesi </t>
  </si>
  <si>
    <t>UZUN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</si>
  <si>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</si>
  <si>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</si>
  <si>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</si>
  <si>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</si>
  <si>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</si>
  <si>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</si>
  <si>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</si>
  <si>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</si>
  <si>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</si>
  <si>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</si>
  <si>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</si>
  <si>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</si>
  <si>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</si>
  <si>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</si>
  <si>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</si>
  <si>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</si>
  <si>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</si>
  <si>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</si>
  <si>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800M-4-1</t>
  </si>
  <si>
    <t>800M-4-2</t>
  </si>
  <si>
    <t>800M-4-3</t>
  </si>
  <si>
    <t>800M-4-4</t>
  </si>
  <si>
    <t>800M-4-5</t>
  </si>
  <si>
    <t>800M-4-6</t>
  </si>
  <si>
    <t>GÖĞÜS NO</t>
  </si>
  <si>
    <t>Göğüs No</t>
  </si>
  <si>
    <t>Formül</t>
  </si>
  <si>
    <t>:</t>
  </si>
  <si>
    <t>Yarışma Adı :</t>
  </si>
  <si>
    <t>Yarışmanın Yapıldığı İl :</t>
  </si>
  <si>
    <t>Kategori :</t>
  </si>
  <si>
    <t>Tarih :</t>
  </si>
  <si>
    <t>Yarışma Bilgileri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</si>
  <si>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</si>
  <si>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Baraj Derecesi :</t>
  </si>
  <si>
    <t>Tarih-Saat :</t>
  </si>
  <si>
    <t>Tarih-Saat  :</t>
  </si>
  <si>
    <t>Yarışma :</t>
  </si>
  <si>
    <t xml:space="preserve">Kategori :     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</si>
  <si>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</si>
  <si>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PUAN</t>
  </si>
  <si>
    <t>Gençlik ve Spor Bakanlığı
Spor Genel Müdürlüğü
Spor Faaliyetleri Daire Başkanlığı</t>
  </si>
  <si>
    <t>Okulu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</si>
  <si>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</si>
  <si>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</si>
  <si>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</si>
  <si>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</si>
  <si>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</si>
  <si>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</si>
  <si>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</si>
  <si>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</si>
  <si>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</si>
  <si>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</si>
  <si>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</si>
  <si>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</si>
  <si>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</si>
  <si>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</si>
  <si>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</si>
  <si>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</si>
  <si>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</si>
  <si>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</si>
  <si>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</si>
  <si>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</si>
  <si>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</si>
  <si>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</si>
  <si>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</si>
  <si>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</si>
  <si>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</si>
  <si>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</si>
  <si>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</si>
  <si>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</si>
  <si>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</si>
  <si>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</si>
  <si>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</si>
  <si>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</si>
  <si>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800M-1-7</t>
  </si>
  <si>
    <t>800M-1-8</t>
  </si>
  <si>
    <t>800M-1-9</t>
  </si>
  <si>
    <t>800M-1-10</t>
  </si>
  <si>
    <t>800M-1-11</t>
  </si>
  <si>
    <t>800M-1-12</t>
  </si>
  <si>
    <t>800M-2-7</t>
  </si>
  <si>
    <t>800M-2-8</t>
  </si>
  <si>
    <t>800M-2-9</t>
  </si>
  <si>
    <t>800M-2-10</t>
  </si>
  <si>
    <t>800M-2-11</t>
  </si>
  <si>
    <t>800M-2-12</t>
  </si>
  <si>
    <t>800M-3-7</t>
  </si>
  <si>
    <t>800M-3-8</t>
  </si>
  <si>
    <t>800M-3-9</t>
  </si>
  <si>
    <t>800M-3-10</t>
  </si>
  <si>
    <t>800M-3-11</t>
  </si>
  <si>
    <t>800M-3-12</t>
  </si>
  <si>
    <t>800M-4-7</t>
  </si>
  <si>
    <t>800M-4-8</t>
  </si>
  <si>
    <t>800M-4-9</t>
  </si>
  <si>
    <t>800M-4-10</t>
  </si>
  <si>
    <t>800M-4-11</t>
  </si>
  <si>
    <t>800M-4-12</t>
  </si>
  <si>
    <t>100 METRE</t>
  </si>
  <si>
    <t>Puan</t>
  </si>
  <si>
    <t>Rüzgar:</t>
  </si>
  <si>
    <t>RÜZGAR</t>
  </si>
  <si>
    <t>SAMSUN</t>
  </si>
  <si>
    <t>DNS</t>
  </si>
  <si>
    <t xml:space="preserve"> </t>
  </si>
  <si>
    <t>60M-1-1</t>
  </si>
  <si>
    <t>60M-1-2</t>
  </si>
  <si>
    <t>60M-1-3</t>
  </si>
  <si>
    <t>60M-1-4</t>
  </si>
  <si>
    <t>60M-1-5</t>
  </si>
  <si>
    <t>60M-1-6</t>
  </si>
  <si>
    <t>60M-1-7</t>
  </si>
  <si>
    <t>60M-1-8</t>
  </si>
  <si>
    <t>60M-2-1</t>
  </si>
  <si>
    <t>60M-2-2</t>
  </si>
  <si>
    <t>60M-2-3</t>
  </si>
  <si>
    <t>60M-2-4</t>
  </si>
  <si>
    <t>60M-2-5</t>
  </si>
  <si>
    <t>60M-2-6</t>
  </si>
  <si>
    <t>60M-2-7</t>
  </si>
  <si>
    <t>60M-2-8</t>
  </si>
  <si>
    <t>60M-3-1</t>
  </si>
  <si>
    <t>60M-3-2</t>
  </si>
  <si>
    <t>60M-3-3</t>
  </si>
  <si>
    <t>60M-3-4</t>
  </si>
  <si>
    <t>60M-3-5</t>
  </si>
  <si>
    <t>60M-3-6</t>
  </si>
  <si>
    <t>60M-3-7</t>
  </si>
  <si>
    <t>60M-3-8</t>
  </si>
  <si>
    <t>60M-4-1</t>
  </si>
  <si>
    <t>60M-4-2</t>
  </si>
  <si>
    <t>60M-4-3</t>
  </si>
  <si>
    <t>60M-4-4</t>
  </si>
  <si>
    <t>60M-4-5</t>
  </si>
  <si>
    <t>60M-4-6</t>
  </si>
  <si>
    <t>60M-4-7</t>
  </si>
  <si>
    <t>60M-4-8</t>
  </si>
  <si>
    <t>80M-1-1</t>
  </si>
  <si>
    <t>80M-1-2</t>
  </si>
  <si>
    <t>80M-1-3</t>
  </si>
  <si>
    <t>80M-1-4</t>
  </si>
  <si>
    <t>80M-1-5</t>
  </si>
  <si>
    <t>80M-1-6</t>
  </si>
  <si>
    <t>80M-1-7</t>
  </si>
  <si>
    <t>80M-1-8</t>
  </si>
  <si>
    <t>80M-2-1</t>
  </si>
  <si>
    <t>80M-2-2</t>
  </si>
  <si>
    <t>80M-2-3</t>
  </si>
  <si>
    <t>80M-2-4</t>
  </si>
  <si>
    <t>80M-2-5</t>
  </si>
  <si>
    <t>80M-2-6</t>
  </si>
  <si>
    <t>80M-2-7</t>
  </si>
  <si>
    <t>80M-2-8</t>
  </si>
  <si>
    <t>80M-3-1</t>
  </si>
  <si>
    <t>80M-3-2</t>
  </si>
  <si>
    <t>80M-3-3</t>
  </si>
  <si>
    <t>80M-3-4</t>
  </si>
  <si>
    <t>80M-3-5</t>
  </si>
  <si>
    <t>80M-3-6</t>
  </si>
  <si>
    <t>80M-3-7</t>
  </si>
  <si>
    <t>80M-3-8</t>
  </si>
  <si>
    <t>80M-4-1</t>
  </si>
  <si>
    <t>80M-4-2</t>
  </si>
  <si>
    <t>80M-4-3</t>
  </si>
  <si>
    <t>80M-4-4</t>
  </si>
  <si>
    <t>80M-4-5</t>
  </si>
  <si>
    <t>80M-4-6</t>
  </si>
  <si>
    <t>80M-4-7</t>
  </si>
  <si>
    <t>80M-4-8</t>
  </si>
  <si>
    <t>Katılan Takım Sayısı :</t>
  </si>
  <si>
    <t/>
  </si>
  <si>
    <t>TÜRKİYE GÖRME ENGELLİLER SPOR FEDERASYONU                                                                                                                               2019 TÜRKİYE ATLETİZM ŞAMPİYONASI</t>
  </si>
  <si>
    <t>17-18 04 2019</t>
  </si>
  <si>
    <t>200METRE</t>
  </si>
  <si>
    <t>400 METRE</t>
  </si>
  <si>
    <t>12-14 YAŞ ERKEK B 2</t>
  </si>
  <si>
    <t>ABDULRAHMAN ŞEN</t>
  </si>
  <si>
    <t>ALAPLI ANADOLU ENGELLİLER GENÇLİK VE SPOR KULÜBÜ DERNEĞİ</t>
  </si>
  <si>
    <t>YUSUF NARCIOĞLU</t>
  </si>
  <si>
    <t>GAZİANTEP DOLPHİN GENÇLİK VE SPOR KULÜBÜ</t>
  </si>
  <si>
    <t>OZAN YAHYA EKİCİ</t>
  </si>
  <si>
    <t>KAYSERİ ERCİYES GÖRME ENGELLİLER SPOR KLB.</t>
  </si>
  <si>
    <t>OĞUZHAN SEVİM</t>
  </si>
  <si>
    <t>NİLÜFER BELEDİYESİ GÖRME ENGELLİLER SPOR KULÜBÜ</t>
  </si>
  <si>
    <t>ÖMER DOĞAN</t>
  </si>
  <si>
    <t>YENİMAHALLE BELEDİYESİ GÖRME ENGELLİLER SPOR KULÜBÜ</t>
  </si>
  <si>
    <t>BURAK FİLİKÇİ</t>
  </si>
  <si>
    <t>AY YILDIZ GÖRME ENGELLİLER SPOR KULÜBÜ</t>
  </si>
  <si>
    <t>ÜMİTCAN MERT</t>
  </si>
  <si>
    <t>KAYSERİ GENÇLİK H. G.</t>
  </si>
  <si>
    <t xml:space="preserve">ÜMİT CAN </t>
  </si>
  <si>
    <t>KAYSERİ</t>
  </si>
  <si>
    <t>ÜMİT CAN MERT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</si>
</sst>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\:00\.0"/>
    <numFmt numFmtId="222" formatCode="00\.00\.0000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1"/>
      <color indexed="10"/>
      <name val="Cambria"/>
      <family val="1"/>
    </font>
    <font>
      <sz val="8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1"/>
      <color indexed="23"/>
      <name val="Cambria"/>
      <family val="1"/>
    </font>
    <font>
      <sz val="11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sz val="9"/>
      <name val="Cambria"/>
      <family val="1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37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38" fillId="0" borderId="0" xfId="52" applyFont="1" applyFill="1" applyAlignment="1">
      <alignment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39" fillId="0" borderId="11" xfId="52" applyFont="1" applyFill="1" applyBorder="1" applyAlignment="1">
      <alignment horizontal="center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4" fontId="26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18" borderId="12" xfId="52" applyFont="1" applyFill="1" applyBorder="1" applyAlignment="1" applyProtection="1">
      <alignment vertical="center" wrapText="1"/>
      <protection locked="0"/>
    </xf>
    <xf numFmtId="14" fontId="29" fillId="18" borderId="12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41" fillId="18" borderId="11" xfId="52" applyFont="1" applyFill="1" applyBorder="1" applyAlignment="1">
      <alignment horizontal="center" vertical="center" wrapText="1"/>
      <protection/>
    </xf>
    <xf numFmtId="14" fontId="41" fillId="18" borderId="11" xfId="52" applyNumberFormat="1" applyFont="1" applyFill="1" applyBorder="1" applyAlignment="1">
      <alignment horizontal="center" vertical="center" wrapText="1"/>
      <protection/>
    </xf>
    <xf numFmtId="0" fontId="41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Font="1" applyFill="1" applyBorder="1" applyAlignment="1">
      <alignment horizontal="center" vertical="center" wrapText="1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18" borderId="12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18" borderId="10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0" fontId="36" fillId="0" borderId="11" xfId="52" applyFont="1" applyFill="1" applyBorder="1" applyAlignment="1" applyProtection="1">
      <alignment horizontal="center" vertical="center" wrapText="1"/>
      <protection locked="0"/>
    </xf>
    <xf numFmtId="0" fontId="44" fillId="0" borderId="11" xfId="52" applyFont="1" applyFill="1" applyBorder="1" applyAlignment="1" applyProtection="1">
      <alignment horizontal="center" vertical="center" wrapText="1"/>
      <protection locked="0"/>
    </xf>
    <xf numFmtId="1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42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NumberFormat="1" applyFont="1" applyFill="1" applyBorder="1" applyAlignment="1">
      <alignment horizontal="center" vertical="center" wrapText="1"/>
      <protection/>
    </xf>
    <xf numFmtId="0" fontId="22" fillId="6" borderId="13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/>
    </xf>
    <xf numFmtId="0" fontId="26" fillId="6" borderId="16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2" fillId="6" borderId="16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7" xfId="0" applyFont="1" applyFill="1" applyBorder="1" applyAlignment="1">
      <alignment/>
    </xf>
    <xf numFmtId="180" fontId="47" fillId="6" borderId="18" xfId="0" applyNumberFormat="1" applyFont="1" applyFill="1" applyBorder="1" applyAlignment="1">
      <alignment vertical="center" wrapText="1"/>
    </xf>
    <xf numFmtId="180" fontId="47" fillId="6" borderId="19" xfId="0" applyNumberFormat="1" applyFont="1" applyFill="1" applyBorder="1" applyAlignment="1">
      <alignment vertical="center" wrapText="1"/>
    </xf>
    <xf numFmtId="0" fontId="22" fillId="6" borderId="20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2" fillId="6" borderId="22" xfId="0" applyFont="1" applyFill="1" applyBorder="1" applyAlignment="1">
      <alignment/>
    </xf>
    <xf numFmtId="207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206" fontId="42" fillId="18" borderId="11" xfId="52" applyNumberFormat="1" applyFont="1" applyFill="1" applyBorder="1" applyAlignment="1">
      <alignment horizontal="center" vertical="center" wrapText="1"/>
      <protection/>
    </xf>
    <xf numFmtId="206" fontId="26" fillId="0" borderId="11" xfId="52" applyNumberFormat="1" applyFont="1" applyFill="1" applyBorder="1" applyAlignment="1">
      <alignment horizontal="center" vertical="center"/>
      <protection/>
    </xf>
    <xf numFmtId="206" fontId="26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center"/>
      <protection/>
    </xf>
    <xf numFmtId="206" fontId="22" fillId="0" borderId="0" xfId="52" applyNumberFormat="1" applyFont="1" applyFill="1">
      <alignment/>
      <protection/>
    </xf>
    <xf numFmtId="206" fontId="29" fillId="18" borderId="12" xfId="52" applyNumberFormat="1" applyFont="1" applyFill="1" applyBorder="1" applyAlignment="1" applyProtection="1">
      <alignment vertical="center" wrapText="1"/>
      <protection locked="0"/>
    </xf>
    <xf numFmtId="206" fontId="28" fillId="24" borderId="0" xfId="52" applyNumberFormat="1" applyFont="1" applyFill="1" applyBorder="1" applyAlignment="1" applyProtection="1">
      <alignment horizontal="left" wrapText="1"/>
      <protection locked="0"/>
    </xf>
    <xf numFmtId="206" fontId="22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left"/>
      <protection/>
    </xf>
    <xf numFmtId="207" fontId="4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6" fillId="0" borderId="11" xfId="52" applyFont="1" applyFill="1" applyBorder="1" applyAlignment="1" applyProtection="1">
      <alignment horizontal="left" vertical="center" wrapText="1"/>
      <protection locked="0"/>
    </xf>
    <xf numFmtId="0" fontId="28" fillId="18" borderId="12" xfId="52" applyFont="1" applyFill="1" applyBorder="1" applyAlignment="1" applyProtection="1">
      <alignment horizontal="right" vertical="center" wrapText="1"/>
      <protection locked="0"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30" fillId="18" borderId="10" xfId="52" applyNumberFormat="1" applyFont="1" applyFill="1" applyBorder="1" applyAlignment="1" applyProtection="1">
      <alignment vertical="center" wrapText="1"/>
      <protection locked="0"/>
    </xf>
    <xf numFmtId="207" fontId="30" fillId="18" borderId="12" xfId="52" applyNumberFormat="1" applyFont="1" applyFill="1" applyBorder="1" applyAlignment="1" applyProtection="1">
      <alignment vertical="center" wrapText="1"/>
      <protection locked="0"/>
    </xf>
    <xf numFmtId="207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Fill="1" applyAlignment="1">
      <alignment horizontal="center" vertical="center"/>
      <protection/>
    </xf>
    <xf numFmtId="0" fontId="45" fillId="6" borderId="23" xfId="52" applyFont="1" applyFill="1" applyBorder="1" applyAlignment="1">
      <alignment vertical="center"/>
      <protection/>
    </xf>
    <xf numFmtId="0" fontId="45" fillId="6" borderId="24" xfId="52" applyFont="1" applyFill="1" applyBorder="1" applyAlignment="1">
      <alignment vertical="center"/>
      <protection/>
    </xf>
    <xf numFmtId="0" fontId="45" fillId="6" borderId="25" xfId="52" applyFont="1" applyFill="1" applyBorder="1" applyAlignment="1">
      <alignment vertical="center"/>
      <protection/>
    </xf>
    <xf numFmtId="0" fontId="50" fillId="6" borderId="24" xfId="52" applyFont="1" applyFill="1" applyBorder="1" applyAlignment="1">
      <alignment horizontal="right" vertical="center"/>
      <protection/>
    </xf>
    <xf numFmtId="49" fontId="37" fillId="6" borderId="24" xfId="52" applyNumberFormat="1" applyFont="1" applyFill="1" applyBorder="1" applyAlignment="1">
      <alignment horizontal="left" vertical="center"/>
      <protection/>
    </xf>
    <xf numFmtId="49" fontId="28" fillId="0" borderId="11" xfId="52" applyNumberFormat="1" applyFont="1" applyFill="1" applyBorder="1" applyAlignment="1" applyProtection="1">
      <alignment vertical="center" wrapText="1"/>
      <protection locked="0"/>
    </xf>
    <xf numFmtId="0" fontId="30" fillId="18" borderId="10" xfId="52" applyFont="1" applyFill="1" applyBorder="1" applyAlignment="1" applyProtection="1">
      <alignment vertical="center" wrapText="1"/>
      <protection locked="0"/>
    </xf>
    <xf numFmtId="0" fontId="26" fillId="0" borderId="11" xfId="52" applyFont="1" applyFill="1" applyBorder="1" applyAlignment="1">
      <alignment horizontal="left" vertical="center" wrapText="1"/>
      <protection/>
    </xf>
    <xf numFmtId="0" fontId="51" fillId="0" borderId="11" xfId="52" applyFont="1" applyFill="1" applyBorder="1" applyAlignment="1">
      <alignment horizontal="left" vertical="center" wrapText="1"/>
      <protection/>
    </xf>
    <xf numFmtId="1" fontId="37" fillId="0" borderId="11" xfId="52" applyNumberFormat="1" applyFont="1" applyFill="1" applyBorder="1" applyAlignment="1">
      <alignment horizontal="center" vertical="center"/>
      <protection/>
    </xf>
    <xf numFmtId="1" fontId="49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57" fillId="0" borderId="11" xfId="52" applyNumberFormat="1" applyFont="1" applyFill="1" applyBorder="1" applyAlignment="1">
      <alignment horizontal="center" vertical="center"/>
      <protection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61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62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40" fillId="0" borderId="11" xfId="52" applyFont="1" applyFill="1" applyBorder="1" applyAlignment="1">
      <alignment horizontal="left" vertical="center" wrapText="1"/>
      <protection/>
    </xf>
    <xf numFmtId="0" fontId="46" fillId="0" borderId="11" xfId="52" applyFont="1" applyFill="1" applyBorder="1" applyAlignment="1">
      <alignment horizontal="left" vertical="center" wrapText="1"/>
      <protection/>
    </xf>
    <xf numFmtId="1" fontId="47" fillId="6" borderId="26" xfId="0" applyNumberFormat="1" applyFont="1" applyFill="1" applyBorder="1" applyAlignment="1">
      <alignment horizontal="left" vertical="center" wrapText="1"/>
    </xf>
    <xf numFmtId="14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left" vertical="center" wrapText="1"/>
      <protection/>
    </xf>
    <xf numFmtId="180" fontId="47" fillId="6" borderId="26" xfId="0" applyNumberFormat="1" applyFont="1" applyFill="1" applyBorder="1" applyAlignment="1">
      <alignment vertical="center"/>
    </xf>
    <xf numFmtId="180" fontId="47" fillId="6" borderId="19" xfId="0" applyNumberFormat="1" applyFont="1" applyFill="1" applyBorder="1" applyAlignment="1">
      <alignment vertical="center"/>
    </xf>
    <xf numFmtId="0" fontId="58" fillId="0" borderId="11" xfId="52" applyNumberFormat="1" applyFont="1" applyFill="1" applyBorder="1" applyAlignment="1">
      <alignment horizontal="left" vertical="center" wrapText="1"/>
      <protection/>
    </xf>
    <xf numFmtId="0" fontId="58" fillId="0" borderId="11" xfId="52" applyFont="1" applyFill="1" applyBorder="1" applyAlignment="1" applyProtection="1">
      <alignment horizontal="left" vertical="center" wrapText="1"/>
      <protection locked="0"/>
    </xf>
    <xf numFmtId="0" fontId="28" fillId="0" borderId="11" xfId="52" applyFont="1" applyFill="1" applyBorder="1" applyAlignment="1" applyProtection="1">
      <alignment vertical="center" wrapText="1"/>
      <protection locked="0"/>
    </xf>
    <xf numFmtId="180" fontId="25" fillId="6" borderId="0" xfId="0" applyNumberFormat="1" applyFont="1" applyFill="1" applyBorder="1" applyAlignment="1">
      <alignment/>
    </xf>
    <xf numFmtId="180" fontId="25" fillId="6" borderId="17" xfId="0" applyNumberFormat="1" applyFont="1" applyFill="1" applyBorder="1" applyAlignment="1">
      <alignment/>
    </xf>
    <xf numFmtId="180" fontId="24" fillId="6" borderId="16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7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180" fontId="52" fillId="6" borderId="27" xfId="0" applyNumberFormat="1" applyFont="1" applyFill="1" applyBorder="1" applyAlignment="1">
      <alignment horizontal="right" vertical="center"/>
    </xf>
    <xf numFmtId="180" fontId="52" fillId="6" borderId="28" xfId="0" applyNumberFormat="1" applyFont="1" applyFill="1" applyBorder="1" applyAlignment="1">
      <alignment horizontal="right" vertical="center"/>
    </xf>
    <xf numFmtId="180" fontId="52" fillId="6" borderId="29" xfId="0" applyNumberFormat="1" applyFont="1" applyFill="1" applyBorder="1" applyAlignment="1">
      <alignment horizontal="right" vertical="center"/>
    </xf>
    <xf numFmtId="180" fontId="30" fillId="6" borderId="16" xfId="0" applyNumberFormat="1" applyFont="1" applyFill="1" applyBorder="1" applyAlignment="1">
      <alignment horizontal="right"/>
    </xf>
    <xf numFmtId="180" fontId="30" fillId="6" borderId="0" xfId="0" applyNumberFormat="1" applyFont="1" applyFill="1" applyBorder="1" applyAlignment="1">
      <alignment horizontal="right"/>
    </xf>
    <xf numFmtId="0" fontId="52" fillId="6" borderId="1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180" fontId="25" fillId="6" borderId="16" xfId="0" applyNumberFormat="1" applyFont="1" applyFill="1" applyBorder="1" applyAlignment="1">
      <alignment horizontal="center" vertical="center" wrapText="1"/>
    </xf>
    <xf numFmtId="180" fontId="25" fillId="6" borderId="0" xfId="0" applyNumberFormat="1" applyFont="1" applyFill="1" applyBorder="1" applyAlignment="1">
      <alignment horizontal="center" vertical="center"/>
    </xf>
    <xf numFmtId="180" fontId="25" fillId="6" borderId="17" xfId="0" applyNumberFormat="1" applyFont="1" applyFill="1" applyBorder="1" applyAlignment="1">
      <alignment horizontal="center" vertical="center"/>
    </xf>
    <xf numFmtId="180" fontId="53" fillId="6" borderId="16" xfId="0" applyNumberFormat="1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180" fontId="52" fillId="6" borderId="16" xfId="0" applyNumberFormat="1" applyFont="1" applyFill="1" applyBorder="1" applyAlignment="1">
      <alignment horizontal="right" vertical="center"/>
    </xf>
    <xf numFmtId="180" fontId="52" fillId="6" borderId="0" xfId="0" applyNumberFormat="1" applyFont="1" applyFill="1" applyBorder="1" applyAlignment="1">
      <alignment horizontal="right" vertical="center"/>
    </xf>
    <xf numFmtId="180" fontId="52" fillId="6" borderId="30" xfId="0" applyNumberFormat="1" applyFont="1" applyFill="1" applyBorder="1" applyAlignment="1">
      <alignment horizontal="right" vertical="center"/>
    </xf>
    <xf numFmtId="0" fontId="23" fillId="6" borderId="16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180" fontId="23" fillId="6" borderId="16" xfId="0" applyNumberFormat="1" applyFont="1" applyFill="1" applyBorder="1" applyAlignment="1">
      <alignment horizontal="center"/>
    </xf>
    <xf numFmtId="180" fontId="23" fillId="6" borderId="0" xfId="0" applyNumberFormat="1" applyFont="1" applyFill="1" applyBorder="1" applyAlignment="1">
      <alignment horizontal="center"/>
    </xf>
    <xf numFmtId="180" fontId="23" fillId="6" borderId="17" xfId="0" applyNumberFormat="1" applyFont="1" applyFill="1" applyBorder="1" applyAlignment="1">
      <alignment horizontal="center"/>
    </xf>
    <xf numFmtId="180" fontId="52" fillId="6" borderId="31" xfId="0" applyNumberFormat="1" applyFont="1" applyFill="1" applyBorder="1" applyAlignment="1">
      <alignment horizontal="right" vertical="center"/>
    </xf>
    <xf numFmtId="180" fontId="52" fillId="6" borderId="32" xfId="0" applyNumberFormat="1" applyFont="1" applyFill="1" applyBorder="1" applyAlignment="1">
      <alignment horizontal="right" vertical="center"/>
    </xf>
    <xf numFmtId="180" fontId="52" fillId="6" borderId="33" xfId="0" applyNumberFormat="1" applyFont="1" applyFill="1" applyBorder="1" applyAlignment="1">
      <alignment horizontal="right" vertical="center"/>
    </xf>
    <xf numFmtId="180" fontId="47" fillId="6" borderId="26" xfId="0" applyNumberFormat="1" applyFont="1" applyFill="1" applyBorder="1" applyAlignment="1">
      <alignment horizontal="center" vertical="center" wrapText="1"/>
    </xf>
    <xf numFmtId="180" fontId="47" fillId="6" borderId="18" xfId="0" applyNumberFormat="1" applyFont="1" applyFill="1" applyBorder="1" applyAlignment="1">
      <alignment horizontal="center" vertical="center" wrapText="1"/>
    </xf>
    <xf numFmtId="180" fontId="47" fillId="6" borderId="19" xfId="0" applyNumberFormat="1" applyFont="1" applyFill="1" applyBorder="1" applyAlignment="1">
      <alignment horizontal="center" vertical="center" wrapText="1"/>
    </xf>
    <xf numFmtId="180" fontId="33" fillId="18" borderId="34" xfId="0" applyNumberFormat="1" applyFont="1" applyFill="1" applyBorder="1" applyAlignment="1">
      <alignment horizontal="center" vertical="center"/>
    </xf>
    <xf numFmtId="180" fontId="33" fillId="18" borderId="35" xfId="0" applyNumberFormat="1" applyFont="1" applyFill="1" applyBorder="1" applyAlignment="1">
      <alignment horizontal="center" vertical="center"/>
    </xf>
    <xf numFmtId="180" fontId="33" fillId="18" borderId="36" xfId="0" applyNumberFormat="1" applyFont="1" applyFill="1" applyBorder="1" applyAlignment="1">
      <alignment horizontal="center" vertical="center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37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55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190" fontId="28" fillId="24" borderId="38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2" fontId="37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41" fillId="6" borderId="39" xfId="52" applyFont="1" applyFill="1" applyBorder="1" applyAlignment="1">
      <alignment horizontal="center" vertical="center" wrapText="1"/>
      <protection/>
    </xf>
    <xf numFmtId="0" fontId="41" fillId="6" borderId="40" xfId="52" applyFont="1" applyFill="1" applyBorder="1" applyAlignment="1">
      <alignment horizontal="center" vertical="center" wrapText="1"/>
      <protection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42" fillId="6" borderId="11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>
      <alignment horizontal="center" vertical="center" wrapText="1"/>
      <protection/>
    </xf>
    <xf numFmtId="0" fontId="42" fillId="6" borderId="39" xfId="52" applyFont="1" applyFill="1" applyBorder="1" applyAlignment="1">
      <alignment horizontal="center" textRotation="90" wrapText="1"/>
      <protection/>
    </xf>
    <xf numFmtId="0" fontId="42" fillId="6" borderId="40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37" fillId="18" borderId="10" xfId="52" applyFont="1" applyFill="1" applyBorder="1" applyAlignment="1" applyProtection="1">
      <alignment horizontal="lef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206" fontId="41" fillId="6" borderId="11" xfId="52" applyNumberFormat="1" applyFont="1" applyFill="1" applyBorder="1" applyAlignment="1">
      <alignment horizontal="center" vertical="center" wrapText="1"/>
      <protection/>
    </xf>
    <xf numFmtId="190" fontId="25" fillId="24" borderId="38" xfId="52" applyNumberFormat="1" applyFont="1" applyFill="1" applyBorder="1" applyAlignment="1" applyProtection="1">
      <alignment horizontal="center" vertical="center" wrapText="1"/>
      <protection locked="0"/>
    </xf>
    <xf numFmtId="0" fontId="3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0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181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0" fontId="56" fillId="18" borderId="10" xfId="47" applyFont="1" applyFill="1" applyBorder="1" applyAlignment="1" applyProtection="1">
      <alignment horizontal="left" vertical="center" wrapText="1"/>
      <protection locked="0"/>
    </xf>
    <xf numFmtId="2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14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0" fontId="26" fillId="0" borderId="11" xfId="52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104775</xdr:rowOff>
    </xdr:from>
    <xdr:to>
      <xdr:col>8</xdr:col>
      <xdr:colOff>533400</xdr:colOff>
      <xdr:row>7</xdr:row>
      <xdr:rowOff>95250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2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123825</xdr:colOff>
      <xdr:row>2</xdr:row>
      <xdr:rowOff>76200</xdr:rowOff>
    </xdr:from>
    <xdr:to>
      <xdr:col>3</xdr:col>
      <xdr:colOff>514350</xdr:colOff>
      <xdr:row>8</xdr:row>
      <xdr:rowOff>19050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7145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15550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28575</xdr:rowOff>
    </xdr:from>
    <xdr:to>
      <xdr:col>3</xdr:col>
      <xdr:colOff>295275</xdr:colOff>
      <xdr:row>1</xdr:row>
      <xdr:rowOff>228600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104775</xdr:rowOff>
    </xdr:from>
    <xdr:to>
      <xdr:col>2</xdr:col>
      <xdr:colOff>552450</xdr:colOff>
      <xdr:row>1</xdr:row>
      <xdr:rowOff>304800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047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1428750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666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57150</xdr:rowOff>
    </xdr:from>
    <xdr:to>
      <xdr:col>3</xdr:col>
      <xdr:colOff>9525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571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58200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409575</xdr:colOff>
      <xdr:row>2</xdr:row>
      <xdr:rowOff>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7">
      <selection activeCell="F21" sqref="F21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16.25" customHeight="1">
      <c r="A2" s="160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14.25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2.75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2.75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12.75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1" ht="12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12.7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ht="51.7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7"/>
    </row>
    <row r="13" spans="1:11" ht="71.2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72" customHeight="1">
      <c r="A14" s="169" t="str">
        <f>F19</f>
        <v>TÜRKİYE GÖRME ENGELLİLER SPOR FEDERASYONU                                                                                                                               2019 TÜRKİYE ATLETİZM ŞAMPİYONASI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51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8"/>
    </row>
    <row r="16" spans="1:11" ht="12.75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25.5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80"/>
    </row>
    <row r="18" spans="1:11" ht="24.75" customHeight="1">
      <c r="A18" s="187" t="s">
        <v>55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9"/>
    </row>
    <row r="19" spans="1:11" s="35" customFormat="1" ht="35.25" customHeight="1">
      <c r="A19" s="181" t="s">
        <v>51</v>
      </c>
      <c r="B19" s="182"/>
      <c r="C19" s="182"/>
      <c r="D19" s="182"/>
      <c r="E19" s="183"/>
      <c r="F19" s="184" t="s">
        <v>195</v>
      </c>
      <c r="G19" s="185"/>
      <c r="H19" s="185"/>
      <c r="I19" s="185"/>
      <c r="J19" s="185"/>
      <c r="K19" s="186"/>
    </row>
    <row r="20" spans="1:11" s="35" customFormat="1" ht="35.25" customHeight="1">
      <c r="A20" s="172" t="s">
        <v>52</v>
      </c>
      <c r="B20" s="173"/>
      <c r="C20" s="173"/>
      <c r="D20" s="173"/>
      <c r="E20" s="174"/>
      <c r="F20" s="142" t="s">
        <v>126</v>
      </c>
      <c r="G20" s="89"/>
      <c r="H20" s="89"/>
      <c r="I20" s="89"/>
      <c r="J20" s="89"/>
      <c r="K20" s="90"/>
    </row>
    <row r="21" spans="1:11" s="35" customFormat="1" ht="35.25" customHeight="1">
      <c r="A21" s="172" t="s">
        <v>53</v>
      </c>
      <c r="B21" s="173"/>
      <c r="C21" s="173"/>
      <c r="D21" s="173"/>
      <c r="E21" s="174"/>
      <c r="F21" s="142" t="s">
        <v>199</v>
      </c>
      <c r="G21" s="89"/>
      <c r="H21" s="89"/>
      <c r="I21" s="89"/>
      <c r="J21" s="89"/>
      <c r="K21" s="143"/>
    </row>
    <row r="22" spans="1:11" s="35" customFormat="1" ht="35.25" customHeight="1">
      <c r="A22" s="172" t="s">
        <v>54</v>
      </c>
      <c r="B22" s="173"/>
      <c r="C22" s="173"/>
      <c r="D22" s="173"/>
      <c r="E22" s="174"/>
      <c r="F22" s="142" t="s">
        <v>196</v>
      </c>
      <c r="G22" s="89"/>
      <c r="H22" s="89"/>
      <c r="I22" s="89"/>
      <c r="J22" s="89"/>
      <c r="K22" s="90"/>
    </row>
    <row r="23" spans="1:11" s="35" customFormat="1" ht="35.25" customHeight="1">
      <c r="A23" s="155" t="s">
        <v>193</v>
      </c>
      <c r="B23" s="156"/>
      <c r="C23" s="156"/>
      <c r="D23" s="156"/>
      <c r="E23" s="157"/>
      <c r="F23" s="139"/>
      <c r="G23" s="89"/>
      <c r="H23" s="89"/>
      <c r="I23" s="89"/>
      <c r="J23" s="89"/>
      <c r="K23" s="90"/>
    </row>
    <row r="24" spans="1:11" ht="15.75">
      <c r="A24" s="158"/>
      <c r="B24" s="159"/>
      <c r="C24" s="159"/>
      <c r="D24" s="159"/>
      <c r="E24" s="159"/>
      <c r="F24" s="147"/>
      <c r="G24" s="147"/>
      <c r="H24" s="147"/>
      <c r="I24" s="147"/>
      <c r="J24" s="147"/>
      <c r="K24" s="148"/>
    </row>
    <row r="25" spans="1:11" ht="20.2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4"/>
    </row>
    <row r="26" spans="1:11" ht="12.7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2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1"/>
    </row>
    <row r="28" spans="1:11" ht="12.7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2.7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3"/>
    </row>
  </sheetData>
  <sheetProtection/>
  <mergeCells count="17">
    <mergeCell ref="A12:K12"/>
    <mergeCell ref="A17:K17"/>
    <mergeCell ref="A19:E19"/>
    <mergeCell ref="A20:E20"/>
    <mergeCell ref="A22:E22"/>
    <mergeCell ref="F19:K19"/>
    <mergeCell ref="A18:K18"/>
    <mergeCell ref="F24:K24"/>
    <mergeCell ref="A27:K27"/>
    <mergeCell ref="A25:K25"/>
    <mergeCell ref="A23:E23"/>
    <mergeCell ref="A24:E24"/>
    <mergeCell ref="A2:K2"/>
    <mergeCell ref="A13:K13"/>
    <mergeCell ref="A15:K15"/>
    <mergeCell ref="A14:K14"/>
    <mergeCell ref="A21:E21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1">
      <selection activeCell="A12" sqref="A12:F12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6.00390625" style="57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13" hidden="1" customWidth="1"/>
    <col min="21" max="21" width="9.140625" style="114" hidden="1" customWidth="1"/>
    <col min="22" max="16384" width="9.140625" style="20" customWidth="1"/>
  </cols>
  <sheetData>
    <row r="1" spans="1:21" s="9" customFormat="1" ht="53.25" customHeight="1">
      <c r="A1" s="190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T1" s="112">
        <v>800</v>
      </c>
      <c r="U1" s="111">
        <v>100</v>
      </c>
    </row>
    <row r="2" spans="1:21" s="9" customFormat="1" ht="24.75" customHeight="1">
      <c r="A2" s="191" t="str">
        <f>'YARIŞMA BİLGİLERİ'!F19</f>
        <v>TÜRKİYE GÖRME ENGELLİLER SPOR FEDERASYONU                                                                                                                               2019 TÜRKİYE ATLETİZM ŞAMPİYONASI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T2" s="112">
        <v>805</v>
      </c>
      <c r="U2" s="111">
        <v>99</v>
      </c>
    </row>
    <row r="3" spans="1:21" s="11" customFormat="1" ht="21.75" customHeight="1">
      <c r="A3" s="192" t="s">
        <v>60</v>
      </c>
      <c r="B3" s="192"/>
      <c r="C3" s="192"/>
      <c r="D3" s="193" t="s">
        <v>122</v>
      </c>
      <c r="E3" s="193"/>
      <c r="F3" s="194" t="s">
        <v>21</v>
      </c>
      <c r="G3" s="194"/>
      <c r="H3" s="10" t="s">
        <v>50</v>
      </c>
      <c r="I3" s="198"/>
      <c r="J3" s="198"/>
      <c r="K3" s="198"/>
      <c r="L3" s="198"/>
      <c r="M3" s="60"/>
      <c r="N3" s="196"/>
      <c r="O3" s="196"/>
      <c r="P3" s="196"/>
      <c r="T3" s="112">
        <v>810</v>
      </c>
      <c r="U3" s="111">
        <v>98</v>
      </c>
    </row>
    <row r="4" spans="1:21" s="11" customFormat="1" ht="17.25" customHeight="1">
      <c r="A4" s="201" t="s">
        <v>53</v>
      </c>
      <c r="B4" s="201"/>
      <c r="C4" s="201"/>
      <c r="D4" s="202" t="str">
        <f>'YARIŞMA BİLGİLERİ'!F21</f>
        <v>12-14 YAŞ ERKEK B 2</v>
      </c>
      <c r="E4" s="202"/>
      <c r="F4" s="33"/>
      <c r="G4" s="33"/>
      <c r="H4" s="33"/>
      <c r="I4" s="33"/>
      <c r="J4" s="33"/>
      <c r="K4" s="33"/>
      <c r="L4" s="34"/>
      <c r="M4" s="61" t="s">
        <v>58</v>
      </c>
      <c r="N4" s="197"/>
      <c r="O4" s="197"/>
      <c r="P4" s="197"/>
      <c r="T4" s="112">
        <v>815</v>
      </c>
      <c r="U4" s="11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95">
        <v>43508.382587962966</v>
      </c>
      <c r="O5" s="195"/>
      <c r="P5" s="195"/>
      <c r="T5" s="112">
        <v>820</v>
      </c>
      <c r="U5" s="111">
        <v>96</v>
      </c>
    </row>
    <row r="6" spans="1:21" s="18" customFormat="1" ht="24.75" customHeight="1">
      <c r="A6" s="203" t="s">
        <v>9</v>
      </c>
      <c r="B6" s="205" t="s">
        <v>48</v>
      </c>
      <c r="C6" s="207" t="s">
        <v>56</v>
      </c>
      <c r="D6" s="204" t="s">
        <v>11</v>
      </c>
      <c r="E6" s="204" t="s">
        <v>65</v>
      </c>
      <c r="F6" s="204" t="s">
        <v>12</v>
      </c>
      <c r="G6" s="199"/>
      <c r="I6" s="119" t="s">
        <v>13</v>
      </c>
      <c r="J6" s="120"/>
      <c r="K6" s="120"/>
      <c r="L6" s="120"/>
      <c r="M6" s="122" t="s">
        <v>124</v>
      </c>
      <c r="N6" s="123"/>
      <c r="O6" s="120"/>
      <c r="P6" s="121"/>
      <c r="T6" s="112">
        <v>825</v>
      </c>
      <c r="U6" s="114">
        <v>95</v>
      </c>
    </row>
    <row r="7" spans="1:21" ht="26.25" customHeight="1">
      <c r="A7" s="203"/>
      <c r="B7" s="206"/>
      <c r="C7" s="207"/>
      <c r="D7" s="204"/>
      <c r="E7" s="204"/>
      <c r="F7" s="204"/>
      <c r="G7" s="200"/>
      <c r="H7" s="19"/>
      <c r="I7" s="50" t="s">
        <v>9</v>
      </c>
      <c r="J7" s="47" t="s">
        <v>49</v>
      </c>
      <c r="K7" s="47" t="s">
        <v>48</v>
      </c>
      <c r="L7" s="48" t="s">
        <v>10</v>
      </c>
      <c r="M7" s="49" t="s">
        <v>11</v>
      </c>
      <c r="N7" s="49" t="s">
        <v>65</v>
      </c>
      <c r="O7" s="47" t="s">
        <v>12</v>
      </c>
      <c r="P7" s="47" t="s">
        <v>17</v>
      </c>
      <c r="T7" s="112">
        <v>830</v>
      </c>
      <c r="U7" s="114">
        <v>94</v>
      </c>
    </row>
    <row r="8" spans="1:21" s="18" customFormat="1" ht="29.25" customHeight="1">
      <c r="A8" s="22">
        <v>1</v>
      </c>
      <c r="B8" s="22">
        <v>143</v>
      </c>
      <c r="C8" s="25">
        <v>38565</v>
      </c>
      <c r="D8" s="126" t="s">
        <v>206</v>
      </c>
      <c r="E8" s="138" t="s">
        <v>207</v>
      </c>
      <c r="F8" s="26">
        <v>1661</v>
      </c>
      <c r="G8" s="134"/>
      <c r="H8" s="21"/>
      <c r="I8" s="22">
        <v>1</v>
      </c>
      <c r="J8" s="23" t="s">
        <v>129</v>
      </c>
      <c r="K8" s="24"/>
      <c r="L8" s="25"/>
      <c r="M8" s="51"/>
      <c r="N8" s="51"/>
      <c r="O8" s="26"/>
      <c r="P8" s="24"/>
      <c r="T8" s="112">
        <v>835</v>
      </c>
      <c r="U8" s="114">
        <v>93</v>
      </c>
    </row>
    <row r="9" spans="1:21" s="18" customFormat="1" ht="29.25" customHeight="1">
      <c r="A9" s="22">
        <v>2</v>
      </c>
      <c r="B9" s="22">
        <v>128</v>
      </c>
      <c r="C9" s="140">
        <v>38491</v>
      </c>
      <c r="D9" s="141" t="s">
        <v>202</v>
      </c>
      <c r="E9" s="138" t="s">
        <v>203</v>
      </c>
      <c r="F9" s="26">
        <v>1715</v>
      </c>
      <c r="G9" s="134"/>
      <c r="H9" s="21"/>
      <c r="I9" s="22">
        <v>2</v>
      </c>
      <c r="J9" s="23" t="s">
        <v>130</v>
      </c>
      <c r="K9" s="24">
        <v>108</v>
      </c>
      <c r="L9" s="25">
        <v>38773</v>
      </c>
      <c r="M9" s="144" t="s">
        <v>200</v>
      </c>
      <c r="N9" s="144" t="s">
        <v>201</v>
      </c>
      <c r="O9" s="26">
        <v>1950</v>
      </c>
      <c r="P9" s="24">
        <v>3</v>
      </c>
      <c r="T9" s="112">
        <v>840</v>
      </c>
      <c r="U9" s="114">
        <v>92</v>
      </c>
    </row>
    <row r="10" spans="1:21" s="18" customFormat="1" ht="29.25" customHeight="1">
      <c r="A10" s="22">
        <v>3</v>
      </c>
      <c r="B10" s="22">
        <v>108</v>
      </c>
      <c r="C10" s="140">
        <v>38773</v>
      </c>
      <c r="D10" s="141" t="s">
        <v>200</v>
      </c>
      <c r="E10" s="138" t="s">
        <v>201</v>
      </c>
      <c r="F10" s="26">
        <v>1950</v>
      </c>
      <c r="G10" s="134"/>
      <c r="H10" s="21"/>
      <c r="I10" s="22">
        <v>3</v>
      </c>
      <c r="J10" s="23" t="s">
        <v>131</v>
      </c>
      <c r="K10" s="24">
        <v>128</v>
      </c>
      <c r="L10" s="25">
        <v>38491</v>
      </c>
      <c r="M10" s="144" t="s">
        <v>202</v>
      </c>
      <c r="N10" s="144" t="s">
        <v>203</v>
      </c>
      <c r="O10" s="26">
        <v>1715</v>
      </c>
      <c r="P10" s="24">
        <v>2</v>
      </c>
      <c r="T10" s="112">
        <v>845</v>
      </c>
      <c r="U10" s="114">
        <v>91</v>
      </c>
    </row>
    <row r="11" spans="1:21" s="18" customFormat="1" ht="29.25" customHeight="1">
      <c r="A11" s="22">
        <v>4</v>
      </c>
      <c r="B11" s="22">
        <v>133</v>
      </c>
      <c r="C11" s="140">
        <v>38943</v>
      </c>
      <c r="D11" s="141" t="s">
        <v>204</v>
      </c>
      <c r="E11" s="138" t="s">
        <v>205</v>
      </c>
      <c r="F11" s="26">
        <v>2387</v>
      </c>
      <c r="G11" s="134"/>
      <c r="H11" s="21"/>
      <c r="I11" s="22">
        <v>4</v>
      </c>
      <c r="J11" s="23" t="s">
        <v>132</v>
      </c>
      <c r="K11" s="24">
        <v>133</v>
      </c>
      <c r="L11" s="25">
        <v>38943</v>
      </c>
      <c r="M11" s="144" t="s">
        <v>204</v>
      </c>
      <c r="N11" s="144" t="s">
        <v>205</v>
      </c>
      <c r="O11" s="26">
        <v>2387</v>
      </c>
      <c r="P11" s="24">
        <v>4</v>
      </c>
      <c r="T11" s="112">
        <v>850</v>
      </c>
      <c r="U11" s="114">
        <v>90</v>
      </c>
    </row>
    <row r="12" spans="1:21" s="18" customFormat="1" ht="35.25" customHeight="1">
      <c r="A12" s="22"/>
      <c r="B12" s="22"/>
      <c r="C12" s="25"/>
      <c r="D12" s="126"/>
      <c r="E12" s="138"/>
      <c r="F12" s="26"/>
      <c r="G12" s="134"/>
      <c r="H12" s="21"/>
      <c r="I12" s="22">
        <v>5</v>
      </c>
      <c r="J12" s="23" t="s">
        <v>133</v>
      </c>
      <c r="K12" s="24">
        <v>143</v>
      </c>
      <c r="L12" s="25">
        <v>38565</v>
      </c>
      <c r="M12" s="144" t="s">
        <v>206</v>
      </c>
      <c r="N12" s="144" t="s">
        <v>207</v>
      </c>
      <c r="O12" s="26">
        <v>1661</v>
      </c>
      <c r="P12" s="24">
        <v>1</v>
      </c>
      <c r="T12" s="112">
        <v>855</v>
      </c>
      <c r="U12" s="114">
        <v>89</v>
      </c>
    </row>
    <row r="13" spans="1:21" s="18" customFormat="1" ht="29.25" customHeight="1">
      <c r="A13" s="22"/>
      <c r="B13" s="22"/>
      <c r="C13" s="25"/>
      <c r="D13" s="126"/>
      <c r="E13" s="127"/>
      <c r="F13" s="26"/>
      <c r="G13" s="134"/>
      <c r="H13" s="21"/>
      <c r="I13" s="22">
        <v>6</v>
      </c>
      <c r="J13" s="23" t="s">
        <v>134</v>
      </c>
      <c r="K13" s="24">
        <v>45</v>
      </c>
      <c r="L13" s="25">
        <v>38400</v>
      </c>
      <c r="M13" s="144" t="s">
        <v>208</v>
      </c>
      <c r="N13" s="144" t="s">
        <v>209</v>
      </c>
      <c r="O13" s="26">
        <v>4542</v>
      </c>
      <c r="P13" s="24">
        <v>5</v>
      </c>
      <c r="T13" s="112">
        <v>860</v>
      </c>
      <c r="U13" s="114">
        <v>88</v>
      </c>
    </row>
    <row r="14" spans="1:21" s="18" customFormat="1" ht="29.25" customHeight="1">
      <c r="A14" s="22"/>
      <c r="B14" s="22"/>
      <c r="C14" s="25"/>
      <c r="D14" s="126"/>
      <c r="E14" s="127"/>
      <c r="F14" s="26"/>
      <c r="G14" s="134"/>
      <c r="H14" s="21"/>
      <c r="I14" s="22">
        <v>7</v>
      </c>
      <c r="J14" s="23" t="s">
        <v>135</v>
      </c>
      <c r="K14" s="24"/>
      <c r="L14" s="25"/>
      <c r="M14" s="51"/>
      <c r="N14" s="51"/>
      <c r="O14" s="26"/>
      <c r="P14" s="24"/>
      <c r="T14" s="112">
        <v>865</v>
      </c>
      <c r="U14" s="114">
        <v>87</v>
      </c>
    </row>
    <row r="15" spans="1:21" s="18" customFormat="1" ht="29.25" customHeight="1">
      <c r="A15" s="22"/>
      <c r="B15" s="24"/>
      <c r="C15" s="25"/>
      <c r="D15" s="126"/>
      <c r="E15" s="127"/>
      <c r="F15" s="26"/>
      <c r="G15" s="134"/>
      <c r="H15" s="21"/>
      <c r="I15" s="22">
        <v>8</v>
      </c>
      <c r="J15" s="23" t="s">
        <v>136</v>
      </c>
      <c r="K15" s="24"/>
      <c r="L15" s="25"/>
      <c r="M15" s="51"/>
      <c r="N15" s="51"/>
      <c r="O15" s="26"/>
      <c r="P15" s="24"/>
      <c r="T15" s="112">
        <v>870</v>
      </c>
      <c r="U15" s="114">
        <v>86</v>
      </c>
    </row>
    <row r="16" spans="1:21" s="18" customFormat="1" ht="29.25" customHeight="1">
      <c r="A16" s="22"/>
      <c r="B16" s="22"/>
      <c r="C16" s="25"/>
      <c r="D16" s="126"/>
      <c r="E16" s="127"/>
      <c r="F16" s="26"/>
      <c r="G16" s="134"/>
      <c r="H16" s="21"/>
      <c r="I16" s="119" t="s">
        <v>14</v>
      </c>
      <c r="J16" s="120"/>
      <c r="K16" s="120"/>
      <c r="L16" s="120"/>
      <c r="M16" s="122" t="s">
        <v>124</v>
      </c>
      <c r="N16" s="123"/>
      <c r="O16" s="120"/>
      <c r="P16" s="121"/>
      <c r="T16" s="112">
        <v>875</v>
      </c>
      <c r="U16" s="114">
        <v>85</v>
      </c>
    </row>
    <row r="17" spans="1:21" s="18" customFormat="1" ht="29.25" customHeight="1">
      <c r="A17" s="22"/>
      <c r="B17" s="22"/>
      <c r="C17" s="25"/>
      <c r="D17" s="126"/>
      <c r="E17" s="127"/>
      <c r="F17" s="26"/>
      <c r="G17" s="134"/>
      <c r="H17" s="21"/>
      <c r="I17" s="50" t="s">
        <v>9</v>
      </c>
      <c r="J17" s="47" t="s">
        <v>49</v>
      </c>
      <c r="K17" s="47" t="s">
        <v>48</v>
      </c>
      <c r="L17" s="48" t="s">
        <v>10</v>
      </c>
      <c r="M17" s="49" t="s">
        <v>11</v>
      </c>
      <c r="N17" s="49" t="s">
        <v>65</v>
      </c>
      <c r="O17" s="47" t="s">
        <v>12</v>
      </c>
      <c r="P17" s="47" t="s">
        <v>17</v>
      </c>
      <c r="T17" s="112">
        <v>880</v>
      </c>
      <c r="U17" s="114">
        <v>84</v>
      </c>
    </row>
    <row r="18" spans="1:21" s="18" customFormat="1" ht="29.25" customHeight="1">
      <c r="A18" s="136"/>
      <c r="B18" s="22"/>
      <c r="C18" s="25"/>
      <c r="D18" s="126"/>
      <c r="E18" s="127"/>
      <c r="F18" s="135"/>
      <c r="G18" s="134"/>
      <c r="H18" s="21"/>
      <c r="I18" s="22">
        <v>1</v>
      </c>
      <c r="J18" s="23" t="s">
        <v>137</v>
      </c>
      <c r="K18" s="24"/>
      <c r="L18" s="25"/>
      <c r="M18" s="51"/>
      <c r="N18" s="51"/>
      <c r="O18" s="26"/>
      <c r="P18" s="24"/>
      <c r="T18" s="112">
        <v>885</v>
      </c>
      <c r="U18" s="114">
        <v>83</v>
      </c>
    </row>
    <row r="19" spans="1:21" s="18" customFormat="1" ht="29.25" customHeight="1">
      <c r="A19" s="22"/>
      <c r="B19" s="22"/>
      <c r="C19" s="25"/>
      <c r="D19" s="126"/>
      <c r="E19" s="127"/>
      <c r="F19" s="26"/>
      <c r="G19" s="130" t="e">
        <v>#N/A</v>
      </c>
      <c r="H19" s="21"/>
      <c r="I19" s="22">
        <v>2</v>
      </c>
      <c r="J19" s="23" t="s">
        <v>138</v>
      </c>
      <c r="K19" s="24"/>
      <c r="L19" s="25"/>
      <c r="M19" s="51"/>
      <c r="N19" s="51"/>
      <c r="O19" s="26"/>
      <c r="P19" s="24"/>
      <c r="T19" s="112">
        <v>890</v>
      </c>
      <c r="U19" s="114">
        <v>82</v>
      </c>
    </row>
    <row r="20" spans="1:21" s="18" customFormat="1" ht="29.25" customHeight="1">
      <c r="A20" s="22"/>
      <c r="B20" s="22"/>
      <c r="C20" s="25"/>
      <c r="D20" s="126"/>
      <c r="E20" s="127"/>
      <c r="F20" s="26"/>
      <c r="G20" s="130" t="e">
        <v>#N/A</v>
      </c>
      <c r="H20" s="21"/>
      <c r="I20" s="22">
        <v>3</v>
      </c>
      <c r="J20" s="23" t="s">
        <v>139</v>
      </c>
      <c r="K20" s="24"/>
      <c r="L20" s="25"/>
      <c r="M20" s="51"/>
      <c r="N20" s="51"/>
      <c r="O20" s="26"/>
      <c r="P20" s="24"/>
      <c r="T20" s="112">
        <v>895</v>
      </c>
      <c r="U20" s="114">
        <v>81</v>
      </c>
    </row>
    <row r="21" spans="1:21" s="18" customFormat="1" ht="29.25" customHeight="1">
      <c r="A21" s="22"/>
      <c r="B21" s="22"/>
      <c r="C21" s="25"/>
      <c r="D21" s="126"/>
      <c r="E21" s="127"/>
      <c r="F21" s="26"/>
      <c r="G21" s="130" t="e">
        <v>#N/A</v>
      </c>
      <c r="H21" s="21"/>
      <c r="I21" s="22">
        <v>4</v>
      </c>
      <c r="J21" s="23" t="s">
        <v>140</v>
      </c>
      <c r="K21" s="24" t="s">
        <v>194</v>
      </c>
      <c r="L21" s="25" t="s">
        <v>194</v>
      </c>
      <c r="M21" s="51" t="s">
        <v>194</v>
      </c>
      <c r="N21" s="51" t="s">
        <v>194</v>
      </c>
      <c r="O21" s="26"/>
      <c r="P21" s="24"/>
      <c r="T21" s="112">
        <v>900</v>
      </c>
      <c r="U21" s="114">
        <v>80</v>
      </c>
    </row>
    <row r="22" spans="1:21" s="18" customFormat="1" ht="29.25" customHeight="1">
      <c r="A22" s="22"/>
      <c r="B22" s="22"/>
      <c r="C22" s="25"/>
      <c r="D22" s="126"/>
      <c r="E22" s="127"/>
      <c r="F22" s="26"/>
      <c r="G22" s="130" t="e">
        <v>#N/A</v>
      </c>
      <c r="H22" s="21"/>
      <c r="I22" s="22">
        <v>5</v>
      </c>
      <c r="J22" s="23" t="s">
        <v>141</v>
      </c>
      <c r="K22" s="24" t="s">
        <v>194</v>
      </c>
      <c r="L22" s="25" t="s">
        <v>194</v>
      </c>
      <c r="M22" s="51" t="s">
        <v>194</v>
      </c>
      <c r="N22" s="51" t="s">
        <v>194</v>
      </c>
      <c r="O22" s="26"/>
      <c r="P22" s="24"/>
      <c r="T22" s="112">
        <v>905</v>
      </c>
      <c r="U22" s="114">
        <v>79</v>
      </c>
    </row>
    <row r="23" spans="1:21" s="18" customFormat="1" ht="29.25" customHeight="1">
      <c r="A23" s="22"/>
      <c r="B23" s="22"/>
      <c r="C23" s="25"/>
      <c r="D23" s="126"/>
      <c r="E23" s="127"/>
      <c r="F23" s="26"/>
      <c r="G23" s="130" t="e">
        <v>#N/A</v>
      </c>
      <c r="H23" s="21"/>
      <c r="I23" s="22">
        <v>6</v>
      </c>
      <c r="J23" s="23" t="s">
        <v>142</v>
      </c>
      <c r="K23" s="24" t="s">
        <v>194</v>
      </c>
      <c r="L23" s="25" t="s">
        <v>194</v>
      </c>
      <c r="M23" s="51" t="s">
        <v>194</v>
      </c>
      <c r="N23" s="51" t="s">
        <v>194</v>
      </c>
      <c r="O23" s="26"/>
      <c r="P23" s="24"/>
      <c r="T23" s="112">
        <v>910</v>
      </c>
      <c r="U23" s="114">
        <v>78</v>
      </c>
    </row>
    <row r="24" spans="1:21" s="18" customFormat="1" ht="29.25" customHeight="1">
      <c r="A24" s="22"/>
      <c r="B24" s="22"/>
      <c r="C24" s="25"/>
      <c r="D24" s="126"/>
      <c r="E24" s="127"/>
      <c r="F24" s="26"/>
      <c r="G24" s="130" t="e">
        <v>#N/A</v>
      </c>
      <c r="H24" s="21"/>
      <c r="I24" s="22">
        <v>7</v>
      </c>
      <c r="J24" s="23" t="s">
        <v>143</v>
      </c>
      <c r="K24" s="24" t="s">
        <v>194</v>
      </c>
      <c r="L24" s="25" t="s">
        <v>194</v>
      </c>
      <c r="M24" s="51" t="s">
        <v>194</v>
      </c>
      <c r="N24" s="51" t="s">
        <v>194</v>
      </c>
      <c r="O24" s="26"/>
      <c r="P24" s="24"/>
      <c r="T24" s="112">
        <v>915</v>
      </c>
      <c r="U24" s="114">
        <v>77</v>
      </c>
    </row>
    <row r="25" spans="1:21" s="18" customFormat="1" ht="29.25" customHeight="1">
      <c r="A25" s="22"/>
      <c r="B25" s="22"/>
      <c r="C25" s="25"/>
      <c r="D25" s="126"/>
      <c r="E25" s="127"/>
      <c r="F25" s="26"/>
      <c r="G25" s="130" t="e">
        <v>#N/A</v>
      </c>
      <c r="H25" s="21"/>
      <c r="I25" s="22">
        <v>8</v>
      </c>
      <c r="J25" s="23" t="s">
        <v>144</v>
      </c>
      <c r="K25" s="24" t="s">
        <v>194</v>
      </c>
      <c r="L25" s="25" t="s">
        <v>194</v>
      </c>
      <c r="M25" s="51" t="s">
        <v>194</v>
      </c>
      <c r="N25" s="51" t="s">
        <v>194</v>
      </c>
      <c r="O25" s="26"/>
      <c r="P25" s="24"/>
      <c r="T25" s="112">
        <v>920</v>
      </c>
      <c r="U25" s="114">
        <v>76</v>
      </c>
    </row>
    <row r="26" spans="1:21" s="18" customFormat="1" ht="29.25" customHeight="1">
      <c r="A26" s="22"/>
      <c r="B26" s="22"/>
      <c r="C26" s="25"/>
      <c r="D26" s="126"/>
      <c r="E26" s="127"/>
      <c r="F26" s="26"/>
      <c r="G26" s="130" t="e">
        <v>#N/A</v>
      </c>
      <c r="H26" s="21"/>
      <c r="I26" s="119" t="s">
        <v>15</v>
      </c>
      <c r="J26" s="120"/>
      <c r="K26" s="120"/>
      <c r="L26" s="120"/>
      <c r="M26" s="122" t="s">
        <v>124</v>
      </c>
      <c r="N26" s="123"/>
      <c r="O26" s="120"/>
      <c r="P26" s="121"/>
      <c r="T26" s="112">
        <v>925</v>
      </c>
      <c r="U26" s="114">
        <v>75</v>
      </c>
    </row>
    <row r="27" spans="1:21" s="18" customFormat="1" ht="29.25" customHeight="1">
      <c r="A27" s="22"/>
      <c r="B27" s="22"/>
      <c r="C27" s="25"/>
      <c r="D27" s="126"/>
      <c r="E27" s="127"/>
      <c r="F27" s="26"/>
      <c r="G27" s="130" t="e">
        <v>#N/A</v>
      </c>
      <c r="H27" s="21"/>
      <c r="I27" s="50" t="s">
        <v>9</v>
      </c>
      <c r="J27" s="47" t="s">
        <v>49</v>
      </c>
      <c r="K27" s="47" t="s">
        <v>48</v>
      </c>
      <c r="L27" s="48" t="s">
        <v>10</v>
      </c>
      <c r="M27" s="49" t="s">
        <v>11</v>
      </c>
      <c r="N27" s="49" t="s">
        <v>65</v>
      </c>
      <c r="O27" s="47" t="s">
        <v>12</v>
      </c>
      <c r="P27" s="47" t="s">
        <v>17</v>
      </c>
      <c r="T27" s="112">
        <v>930</v>
      </c>
      <c r="U27" s="114">
        <v>74</v>
      </c>
    </row>
    <row r="28" spans="1:21" s="18" customFormat="1" ht="29.25" customHeight="1">
      <c r="A28" s="22"/>
      <c r="B28" s="22"/>
      <c r="C28" s="25"/>
      <c r="D28" s="126"/>
      <c r="E28" s="127"/>
      <c r="F28" s="26"/>
      <c r="G28" s="128" t="s">
        <v>128</v>
      </c>
      <c r="H28" s="21"/>
      <c r="I28" s="22">
        <v>1</v>
      </c>
      <c r="J28" s="23" t="s">
        <v>145</v>
      </c>
      <c r="K28" s="24" t="s">
        <v>194</v>
      </c>
      <c r="L28" s="25" t="s">
        <v>194</v>
      </c>
      <c r="M28" s="51" t="s">
        <v>194</v>
      </c>
      <c r="N28" s="51" t="s">
        <v>194</v>
      </c>
      <c r="O28" s="26"/>
      <c r="P28" s="24"/>
      <c r="T28" s="112">
        <v>935</v>
      </c>
      <c r="U28" s="114">
        <v>73</v>
      </c>
    </row>
    <row r="29" spans="1:21" s="18" customFormat="1" ht="29.25" customHeight="1">
      <c r="A29" s="22"/>
      <c r="B29" s="22"/>
      <c r="C29" s="25"/>
      <c r="D29" s="126"/>
      <c r="E29" s="127"/>
      <c r="F29" s="26"/>
      <c r="G29" s="128" t="s">
        <v>128</v>
      </c>
      <c r="H29" s="21"/>
      <c r="I29" s="22">
        <v>2</v>
      </c>
      <c r="J29" s="23" t="s">
        <v>146</v>
      </c>
      <c r="K29" s="24" t="s">
        <v>194</v>
      </c>
      <c r="L29" s="25" t="s">
        <v>194</v>
      </c>
      <c r="M29" s="51" t="s">
        <v>194</v>
      </c>
      <c r="N29" s="51" t="s">
        <v>194</v>
      </c>
      <c r="O29" s="26"/>
      <c r="P29" s="24"/>
      <c r="T29" s="112">
        <v>940</v>
      </c>
      <c r="U29" s="114">
        <v>72</v>
      </c>
    </row>
    <row r="30" spans="1:21" s="18" customFormat="1" ht="29.25" customHeight="1">
      <c r="A30" s="22"/>
      <c r="B30" s="22"/>
      <c r="C30" s="25"/>
      <c r="D30" s="126"/>
      <c r="E30" s="127"/>
      <c r="F30" s="26"/>
      <c r="G30" s="128" t="s">
        <v>128</v>
      </c>
      <c r="H30" s="21"/>
      <c r="I30" s="22">
        <v>3</v>
      </c>
      <c r="J30" s="23" t="s">
        <v>147</v>
      </c>
      <c r="K30" s="24" t="s">
        <v>194</v>
      </c>
      <c r="L30" s="25" t="s">
        <v>194</v>
      </c>
      <c r="M30" s="51" t="s">
        <v>194</v>
      </c>
      <c r="N30" s="51" t="s">
        <v>194</v>
      </c>
      <c r="O30" s="26"/>
      <c r="P30" s="24"/>
      <c r="T30" s="112">
        <v>945</v>
      </c>
      <c r="U30" s="114">
        <v>71</v>
      </c>
    </row>
    <row r="31" spans="1:21" s="18" customFormat="1" ht="29.25" customHeight="1">
      <c r="A31" s="22"/>
      <c r="B31" s="22"/>
      <c r="C31" s="25"/>
      <c r="D31" s="126"/>
      <c r="E31" s="127"/>
      <c r="F31" s="26"/>
      <c r="G31" s="128" t="s">
        <v>128</v>
      </c>
      <c r="H31" s="21"/>
      <c r="I31" s="22">
        <v>4</v>
      </c>
      <c r="J31" s="23" t="s">
        <v>148</v>
      </c>
      <c r="K31" s="24" t="s">
        <v>194</v>
      </c>
      <c r="L31" s="25" t="s">
        <v>194</v>
      </c>
      <c r="M31" s="51" t="s">
        <v>194</v>
      </c>
      <c r="N31" s="51" t="s">
        <v>194</v>
      </c>
      <c r="O31" s="26"/>
      <c r="P31" s="24"/>
      <c r="T31" s="112">
        <v>950</v>
      </c>
      <c r="U31" s="114">
        <v>70</v>
      </c>
    </row>
    <row r="32" spans="1:21" s="18" customFormat="1" ht="29.25" customHeight="1">
      <c r="A32" s="22"/>
      <c r="B32" s="22"/>
      <c r="C32" s="25"/>
      <c r="D32" s="126"/>
      <c r="E32" s="127"/>
      <c r="F32" s="26"/>
      <c r="G32" s="128" t="s">
        <v>128</v>
      </c>
      <c r="H32" s="21"/>
      <c r="I32" s="22">
        <v>5</v>
      </c>
      <c r="J32" s="23" t="s">
        <v>149</v>
      </c>
      <c r="K32" s="24" t="s">
        <v>194</v>
      </c>
      <c r="L32" s="25" t="s">
        <v>194</v>
      </c>
      <c r="M32" s="51" t="s">
        <v>194</v>
      </c>
      <c r="N32" s="51" t="s">
        <v>194</v>
      </c>
      <c r="O32" s="26"/>
      <c r="P32" s="24"/>
      <c r="T32" s="112">
        <v>955</v>
      </c>
      <c r="U32" s="114">
        <v>69</v>
      </c>
    </row>
    <row r="33" spans="1:21" s="18" customFormat="1" ht="29.25" customHeight="1">
      <c r="A33" s="22"/>
      <c r="B33" s="22"/>
      <c r="C33" s="25"/>
      <c r="D33" s="126"/>
      <c r="E33" s="127"/>
      <c r="F33" s="26"/>
      <c r="G33" s="128" t="s">
        <v>128</v>
      </c>
      <c r="H33" s="21"/>
      <c r="I33" s="22">
        <v>6</v>
      </c>
      <c r="J33" s="23" t="s">
        <v>150</v>
      </c>
      <c r="K33" s="24" t="s">
        <v>194</v>
      </c>
      <c r="L33" s="25" t="s">
        <v>194</v>
      </c>
      <c r="M33" s="51" t="s">
        <v>194</v>
      </c>
      <c r="N33" s="51" t="s">
        <v>194</v>
      </c>
      <c r="O33" s="26"/>
      <c r="P33" s="24"/>
      <c r="T33" s="112">
        <v>960</v>
      </c>
      <c r="U33" s="114">
        <v>68</v>
      </c>
    </row>
    <row r="34" spans="1:21" s="18" customFormat="1" ht="29.25" customHeight="1">
      <c r="A34" s="22"/>
      <c r="B34" s="22"/>
      <c r="C34" s="25"/>
      <c r="D34" s="126"/>
      <c r="E34" s="127"/>
      <c r="F34" s="26"/>
      <c r="G34" s="128" t="s">
        <v>128</v>
      </c>
      <c r="H34" s="21"/>
      <c r="I34" s="22">
        <v>7</v>
      </c>
      <c r="J34" s="23" t="s">
        <v>151</v>
      </c>
      <c r="K34" s="24" t="s">
        <v>194</v>
      </c>
      <c r="L34" s="25" t="s">
        <v>194</v>
      </c>
      <c r="M34" s="51" t="s">
        <v>194</v>
      </c>
      <c r="N34" s="51" t="s">
        <v>194</v>
      </c>
      <c r="O34" s="26"/>
      <c r="P34" s="24"/>
      <c r="T34" s="112">
        <v>965</v>
      </c>
      <c r="U34" s="114">
        <v>67</v>
      </c>
    </row>
    <row r="35" spans="1:21" s="18" customFormat="1" ht="29.25" customHeight="1">
      <c r="A35" s="22"/>
      <c r="B35" s="22"/>
      <c r="C35" s="25"/>
      <c r="D35" s="126"/>
      <c r="E35" s="127"/>
      <c r="F35" s="26"/>
      <c r="G35" s="128" t="s">
        <v>128</v>
      </c>
      <c r="H35" s="21"/>
      <c r="I35" s="22">
        <v>8</v>
      </c>
      <c r="J35" s="23" t="s">
        <v>152</v>
      </c>
      <c r="K35" s="24" t="s">
        <v>194</v>
      </c>
      <c r="L35" s="25" t="s">
        <v>194</v>
      </c>
      <c r="M35" s="51" t="s">
        <v>194</v>
      </c>
      <c r="N35" s="51" t="s">
        <v>194</v>
      </c>
      <c r="O35" s="26"/>
      <c r="P35" s="24"/>
      <c r="T35" s="112">
        <v>970</v>
      </c>
      <c r="U35" s="114">
        <v>66</v>
      </c>
    </row>
    <row r="36" spans="1:21" s="18" customFormat="1" ht="29.25" customHeight="1">
      <c r="A36" s="22"/>
      <c r="B36" s="22"/>
      <c r="C36" s="25"/>
      <c r="D36" s="126"/>
      <c r="E36" s="127"/>
      <c r="F36" s="26"/>
      <c r="G36" s="128" t="s">
        <v>128</v>
      </c>
      <c r="H36" s="21"/>
      <c r="I36" s="119" t="s">
        <v>19</v>
      </c>
      <c r="J36" s="120"/>
      <c r="K36" s="120"/>
      <c r="L36" s="120"/>
      <c r="M36" s="122" t="s">
        <v>124</v>
      </c>
      <c r="N36" s="123"/>
      <c r="O36" s="120"/>
      <c r="P36" s="121"/>
      <c r="T36" s="112">
        <v>975</v>
      </c>
      <c r="U36" s="114">
        <v>65</v>
      </c>
    </row>
    <row r="37" spans="1:21" s="18" customFormat="1" ht="29.25" customHeight="1">
      <c r="A37" s="22"/>
      <c r="B37" s="22"/>
      <c r="C37" s="25"/>
      <c r="D37" s="126"/>
      <c r="E37" s="127"/>
      <c r="F37" s="26"/>
      <c r="G37" s="128" t="s">
        <v>128</v>
      </c>
      <c r="H37" s="21"/>
      <c r="I37" s="50" t="s">
        <v>9</v>
      </c>
      <c r="J37" s="47" t="s">
        <v>49</v>
      </c>
      <c r="K37" s="47" t="s">
        <v>48</v>
      </c>
      <c r="L37" s="48" t="s">
        <v>10</v>
      </c>
      <c r="M37" s="49" t="s">
        <v>11</v>
      </c>
      <c r="N37" s="49" t="s">
        <v>65</v>
      </c>
      <c r="O37" s="47" t="s">
        <v>12</v>
      </c>
      <c r="P37" s="47" t="s">
        <v>17</v>
      </c>
      <c r="T37" s="112">
        <v>980</v>
      </c>
      <c r="U37" s="114">
        <v>64</v>
      </c>
    </row>
    <row r="38" spans="1:21" s="18" customFormat="1" ht="29.25" customHeight="1">
      <c r="A38" s="22"/>
      <c r="B38" s="22"/>
      <c r="C38" s="25"/>
      <c r="D38" s="126"/>
      <c r="E38" s="127"/>
      <c r="F38" s="26"/>
      <c r="G38" s="128" t="s">
        <v>128</v>
      </c>
      <c r="H38" s="21"/>
      <c r="I38" s="22">
        <v>1</v>
      </c>
      <c r="J38" s="23" t="s">
        <v>153</v>
      </c>
      <c r="K38" s="24" t="s">
        <v>194</v>
      </c>
      <c r="L38" s="25" t="s">
        <v>194</v>
      </c>
      <c r="M38" s="51" t="s">
        <v>194</v>
      </c>
      <c r="N38" s="51" t="s">
        <v>194</v>
      </c>
      <c r="O38" s="26"/>
      <c r="P38" s="24"/>
      <c r="T38" s="112">
        <v>985</v>
      </c>
      <c r="U38" s="114">
        <v>63</v>
      </c>
    </row>
    <row r="39" spans="1:21" s="18" customFormat="1" ht="29.25" customHeight="1">
      <c r="A39" s="22"/>
      <c r="B39" s="22"/>
      <c r="C39" s="25"/>
      <c r="D39" s="126"/>
      <c r="E39" s="127"/>
      <c r="F39" s="26"/>
      <c r="G39" s="128" t="s">
        <v>128</v>
      </c>
      <c r="H39" s="21"/>
      <c r="I39" s="22">
        <v>2</v>
      </c>
      <c r="J39" s="23" t="s">
        <v>154</v>
      </c>
      <c r="K39" s="24" t="s">
        <v>194</v>
      </c>
      <c r="L39" s="25" t="s">
        <v>194</v>
      </c>
      <c r="M39" s="51" t="s">
        <v>194</v>
      </c>
      <c r="N39" s="51" t="s">
        <v>194</v>
      </c>
      <c r="O39" s="26"/>
      <c r="P39" s="24"/>
      <c r="T39" s="112">
        <v>990</v>
      </c>
      <c r="U39" s="114">
        <v>62</v>
      </c>
    </row>
    <row r="40" spans="1:21" s="18" customFormat="1" ht="29.25" customHeight="1">
      <c r="A40" s="22"/>
      <c r="B40" s="22"/>
      <c r="C40" s="25"/>
      <c r="D40" s="126"/>
      <c r="E40" s="127"/>
      <c r="F40" s="26"/>
      <c r="G40" s="128" t="s">
        <v>128</v>
      </c>
      <c r="H40" s="21"/>
      <c r="I40" s="22">
        <v>3</v>
      </c>
      <c r="J40" s="23" t="s">
        <v>155</v>
      </c>
      <c r="K40" s="24" t="s">
        <v>194</v>
      </c>
      <c r="L40" s="25" t="s">
        <v>194</v>
      </c>
      <c r="M40" s="51" t="s">
        <v>194</v>
      </c>
      <c r="N40" s="51" t="s">
        <v>194</v>
      </c>
      <c r="O40" s="26"/>
      <c r="P40" s="24"/>
      <c r="T40" s="112">
        <v>995</v>
      </c>
      <c r="U40" s="114">
        <v>61</v>
      </c>
    </row>
    <row r="41" spans="1:21" s="18" customFormat="1" ht="29.25" customHeight="1">
      <c r="A41" s="22"/>
      <c r="B41" s="22"/>
      <c r="C41" s="25"/>
      <c r="D41" s="126"/>
      <c r="E41" s="127"/>
      <c r="F41" s="26"/>
      <c r="G41" s="128" t="s">
        <v>128</v>
      </c>
      <c r="H41" s="21"/>
      <c r="I41" s="22">
        <v>4</v>
      </c>
      <c r="J41" s="23" t="s">
        <v>156</v>
      </c>
      <c r="K41" s="24" t="s">
        <v>194</v>
      </c>
      <c r="L41" s="25" t="s">
        <v>194</v>
      </c>
      <c r="M41" s="51" t="s">
        <v>194</v>
      </c>
      <c r="N41" s="51" t="s">
        <v>194</v>
      </c>
      <c r="O41" s="26"/>
      <c r="P41" s="24"/>
      <c r="T41" s="112">
        <v>1000</v>
      </c>
      <c r="U41" s="114">
        <v>60</v>
      </c>
    </row>
    <row r="42" spans="1:21" s="18" customFormat="1" ht="29.25" customHeight="1">
      <c r="A42" s="22"/>
      <c r="B42" s="22"/>
      <c r="C42" s="25"/>
      <c r="D42" s="126"/>
      <c r="E42" s="127"/>
      <c r="F42" s="26"/>
      <c r="G42" s="128" t="s">
        <v>128</v>
      </c>
      <c r="H42" s="21"/>
      <c r="I42" s="22">
        <v>5</v>
      </c>
      <c r="J42" s="23" t="s">
        <v>157</v>
      </c>
      <c r="K42" s="24" t="s">
        <v>194</v>
      </c>
      <c r="L42" s="25" t="s">
        <v>194</v>
      </c>
      <c r="M42" s="51" t="s">
        <v>194</v>
      </c>
      <c r="N42" s="51" t="s">
        <v>194</v>
      </c>
      <c r="O42" s="26"/>
      <c r="P42" s="24"/>
      <c r="T42" s="112">
        <v>1005</v>
      </c>
      <c r="U42" s="114">
        <v>59</v>
      </c>
    </row>
    <row r="43" spans="1:21" s="18" customFormat="1" ht="29.25" customHeight="1">
      <c r="A43" s="22"/>
      <c r="B43" s="22"/>
      <c r="C43" s="25"/>
      <c r="D43" s="126"/>
      <c r="E43" s="127"/>
      <c r="F43" s="26"/>
      <c r="G43" s="128" t="s">
        <v>128</v>
      </c>
      <c r="H43" s="21"/>
      <c r="I43" s="22">
        <v>6</v>
      </c>
      <c r="J43" s="23" t="s">
        <v>158</v>
      </c>
      <c r="K43" s="24" t="s">
        <v>194</v>
      </c>
      <c r="L43" s="25" t="s">
        <v>194</v>
      </c>
      <c r="M43" s="51" t="s">
        <v>194</v>
      </c>
      <c r="N43" s="51" t="s">
        <v>194</v>
      </c>
      <c r="O43" s="26"/>
      <c r="P43" s="24"/>
      <c r="T43" s="112">
        <v>1010</v>
      </c>
      <c r="U43" s="114">
        <v>58</v>
      </c>
    </row>
    <row r="44" spans="1:21" s="18" customFormat="1" ht="29.25" customHeight="1">
      <c r="A44" s="22"/>
      <c r="B44" s="22"/>
      <c r="C44" s="25"/>
      <c r="D44" s="126"/>
      <c r="E44" s="127"/>
      <c r="F44" s="26"/>
      <c r="G44" s="128" t="s">
        <v>128</v>
      </c>
      <c r="H44" s="21"/>
      <c r="I44" s="22">
        <v>7</v>
      </c>
      <c r="J44" s="23" t="s">
        <v>159</v>
      </c>
      <c r="K44" s="24" t="s">
        <v>194</v>
      </c>
      <c r="L44" s="25" t="s">
        <v>194</v>
      </c>
      <c r="M44" s="51" t="s">
        <v>194</v>
      </c>
      <c r="N44" s="51" t="s">
        <v>194</v>
      </c>
      <c r="O44" s="26"/>
      <c r="P44" s="24"/>
      <c r="T44" s="112">
        <v>1015</v>
      </c>
      <c r="U44" s="114">
        <v>57</v>
      </c>
    </row>
    <row r="45" spans="1:21" s="18" customFormat="1" ht="29.25" customHeight="1">
      <c r="A45" s="22"/>
      <c r="B45" s="22"/>
      <c r="C45" s="25"/>
      <c r="D45" s="126"/>
      <c r="E45" s="127"/>
      <c r="F45" s="26"/>
      <c r="G45" s="128" t="s">
        <v>128</v>
      </c>
      <c r="H45" s="21"/>
      <c r="I45" s="22">
        <v>8</v>
      </c>
      <c r="J45" s="23" t="s">
        <v>160</v>
      </c>
      <c r="K45" s="24" t="s">
        <v>194</v>
      </c>
      <c r="L45" s="25" t="s">
        <v>194</v>
      </c>
      <c r="M45" s="51" t="s">
        <v>194</v>
      </c>
      <c r="N45" s="51" t="s">
        <v>194</v>
      </c>
      <c r="O45" s="26"/>
      <c r="P45" s="24"/>
      <c r="T45" s="112">
        <v>1020</v>
      </c>
      <c r="U45" s="11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12">
        <v>1025</v>
      </c>
      <c r="U46" s="114">
        <v>55</v>
      </c>
    </row>
    <row r="47" spans="1:21" ht="14.25" customHeight="1">
      <c r="A47" s="30" t="s">
        <v>16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12">
        <v>1030</v>
      </c>
      <c r="U47" s="114">
        <v>54</v>
      </c>
    </row>
    <row r="48" spans="20:21" ht="12.75">
      <c r="T48" s="112">
        <v>1035</v>
      </c>
      <c r="U48" s="114">
        <v>53</v>
      </c>
    </row>
    <row r="49" spans="20:21" ht="12.75">
      <c r="T49" s="112">
        <v>1040</v>
      </c>
      <c r="U49" s="114">
        <v>52</v>
      </c>
    </row>
    <row r="50" spans="20:21" ht="12.75">
      <c r="T50" s="112">
        <v>1045</v>
      </c>
      <c r="U50" s="114">
        <v>51</v>
      </c>
    </row>
    <row r="51" spans="20:21" ht="12.75">
      <c r="T51" s="112">
        <v>1050</v>
      </c>
      <c r="U51" s="114">
        <v>50</v>
      </c>
    </row>
    <row r="52" spans="20:21" ht="12.75">
      <c r="T52" s="112">
        <v>1055</v>
      </c>
      <c r="U52" s="114">
        <v>49</v>
      </c>
    </row>
    <row r="53" spans="20:21" ht="12.75">
      <c r="T53" s="112">
        <v>1060</v>
      </c>
      <c r="U53" s="114">
        <v>48</v>
      </c>
    </row>
    <row r="54" spans="20:21" ht="12.75">
      <c r="T54" s="112">
        <v>1065</v>
      </c>
      <c r="U54" s="114">
        <v>47</v>
      </c>
    </row>
    <row r="55" spans="20:21" ht="12.75">
      <c r="T55" s="112">
        <v>1070</v>
      </c>
      <c r="U55" s="114">
        <v>46</v>
      </c>
    </row>
    <row r="56" spans="20:21" ht="12.75">
      <c r="T56" s="112">
        <v>1075</v>
      </c>
      <c r="U56" s="114">
        <v>45</v>
      </c>
    </row>
    <row r="57" spans="20:21" ht="12.75">
      <c r="T57" s="112">
        <v>1080</v>
      </c>
      <c r="U57" s="114">
        <v>44</v>
      </c>
    </row>
    <row r="58" spans="20:21" ht="12.75">
      <c r="T58" s="112">
        <v>1085</v>
      </c>
      <c r="U58" s="114">
        <v>43</v>
      </c>
    </row>
    <row r="59" spans="20:21" ht="12.75">
      <c r="T59" s="112">
        <v>1090</v>
      </c>
      <c r="U59" s="114">
        <v>42</v>
      </c>
    </row>
    <row r="60" spans="20:21" ht="12.75">
      <c r="T60" s="112">
        <v>1095</v>
      </c>
      <c r="U60" s="114">
        <v>41</v>
      </c>
    </row>
    <row r="61" spans="20:21" ht="12.75">
      <c r="T61" s="112">
        <v>1100</v>
      </c>
      <c r="U61" s="114">
        <v>40</v>
      </c>
    </row>
    <row r="62" spans="20:21" ht="12.75">
      <c r="T62" s="112">
        <v>1105</v>
      </c>
      <c r="U62" s="114">
        <v>39</v>
      </c>
    </row>
    <row r="63" spans="20:21" ht="12.75">
      <c r="T63" s="112">
        <v>1110</v>
      </c>
      <c r="U63" s="114">
        <v>38</v>
      </c>
    </row>
    <row r="64" spans="20:21" ht="12.75">
      <c r="T64" s="112">
        <v>1115</v>
      </c>
      <c r="U64" s="114">
        <v>37</v>
      </c>
    </row>
    <row r="65" spans="20:21" ht="12.75">
      <c r="T65" s="112">
        <v>1120</v>
      </c>
      <c r="U65" s="114">
        <v>36</v>
      </c>
    </row>
    <row r="66" spans="20:21" ht="12.75">
      <c r="T66" s="112">
        <v>1125</v>
      </c>
      <c r="U66" s="114">
        <v>35</v>
      </c>
    </row>
    <row r="67" spans="20:21" ht="12.75">
      <c r="T67" s="112">
        <v>1130</v>
      </c>
      <c r="U67" s="114">
        <v>34</v>
      </c>
    </row>
    <row r="68" spans="20:21" ht="12.75">
      <c r="T68" s="112">
        <v>1135</v>
      </c>
      <c r="U68" s="114">
        <v>33</v>
      </c>
    </row>
    <row r="69" spans="20:21" ht="12.75">
      <c r="T69" s="112">
        <v>1140</v>
      </c>
      <c r="U69" s="114">
        <v>32</v>
      </c>
    </row>
    <row r="70" spans="20:21" ht="12.75">
      <c r="T70" s="112">
        <v>1145</v>
      </c>
      <c r="U70" s="114">
        <v>31</v>
      </c>
    </row>
    <row r="71" spans="20:21" ht="12.75">
      <c r="T71" s="112">
        <v>1150</v>
      </c>
      <c r="U71" s="114">
        <v>30</v>
      </c>
    </row>
    <row r="72" spans="20:21" ht="12.75">
      <c r="T72" s="112">
        <v>1155</v>
      </c>
      <c r="U72" s="114">
        <v>29</v>
      </c>
    </row>
    <row r="73" spans="20:21" ht="12.75">
      <c r="T73" s="112">
        <v>1160</v>
      </c>
      <c r="U73" s="114">
        <v>28</v>
      </c>
    </row>
    <row r="74" spans="20:21" ht="12.75">
      <c r="T74" s="112">
        <v>1165</v>
      </c>
      <c r="U74" s="114">
        <v>27</v>
      </c>
    </row>
    <row r="75" spans="20:21" ht="12.75">
      <c r="T75" s="112">
        <v>1170</v>
      </c>
      <c r="U75" s="114">
        <v>26</v>
      </c>
    </row>
    <row r="76" spans="20:21" ht="12.75">
      <c r="T76" s="112">
        <v>1175</v>
      </c>
      <c r="U76" s="114">
        <v>25</v>
      </c>
    </row>
    <row r="77" spans="20:21" ht="12.75">
      <c r="T77" s="112">
        <v>1180</v>
      </c>
      <c r="U77" s="114">
        <v>24</v>
      </c>
    </row>
    <row r="78" spans="20:21" ht="12.75">
      <c r="T78" s="112">
        <v>1185</v>
      </c>
      <c r="U78" s="114">
        <v>23</v>
      </c>
    </row>
    <row r="79" spans="20:21" ht="12.75">
      <c r="T79" s="112">
        <v>1190</v>
      </c>
      <c r="U79" s="114">
        <v>22</v>
      </c>
    </row>
    <row r="80" spans="20:21" ht="12.75">
      <c r="T80" s="112">
        <v>1195</v>
      </c>
      <c r="U80" s="114">
        <v>21</v>
      </c>
    </row>
    <row r="81" spans="20:21" ht="12.75">
      <c r="T81" s="112">
        <v>1200</v>
      </c>
      <c r="U81" s="114">
        <v>20</v>
      </c>
    </row>
    <row r="82" spans="20:21" ht="12.75">
      <c r="T82" s="112">
        <v>1210</v>
      </c>
      <c r="U82" s="114">
        <v>19</v>
      </c>
    </row>
    <row r="83" spans="20:21" ht="12.75">
      <c r="T83" s="112">
        <v>1220</v>
      </c>
      <c r="U83" s="114">
        <v>18</v>
      </c>
    </row>
    <row r="84" spans="20:21" ht="12.75">
      <c r="T84" s="112">
        <v>1230</v>
      </c>
      <c r="U84" s="114">
        <v>17</v>
      </c>
    </row>
    <row r="85" spans="20:21" ht="12.75">
      <c r="T85" s="112">
        <v>1240</v>
      </c>
      <c r="U85" s="114">
        <v>16</v>
      </c>
    </row>
    <row r="86" spans="20:21" ht="12.75">
      <c r="T86" s="112">
        <v>1250</v>
      </c>
      <c r="U86" s="114">
        <v>15</v>
      </c>
    </row>
    <row r="87" spans="20:21" ht="12.75">
      <c r="T87" s="112">
        <v>1260</v>
      </c>
      <c r="U87" s="114">
        <v>14</v>
      </c>
    </row>
    <row r="88" spans="20:21" ht="12.75">
      <c r="T88" s="112">
        <v>1270</v>
      </c>
      <c r="U88" s="114">
        <v>13</v>
      </c>
    </row>
    <row r="89" spans="20:21" ht="12.75">
      <c r="T89" s="112">
        <v>1280</v>
      </c>
      <c r="U89" s="114">
        <v>12</v>
      </c>
    </row>
    <row r="90" spans="20:21" ht="12.75">
      <c r="T90" s="112">
        <v>1290</v>
      </c>
      <c r="U90" s="114">
        <v>11</v>
      </c>
    </row>
    <row r="91" spans="20:21" ht="12.75">
      <c r="T91" s="112">
        <v>1300</v>
      </c>
      <c r="U91" s="114">
        <v>10</v>
      </c>
    </row>
    <row r="92" spans="20:21" ht="12.75">
      <c r="T92" s="112">
        <v>1310</v>
      </c>
      <c r="U92" s="114">
        <v>9</v>
      </c>
    </row>
    <row r="93" spans="20:21" ht="12.75">
      <c r="T93" s="112">
        <v>1320</v>
      </c>
      <c r="U93" s="114">
        <v>8</v>
      </c>
    </row>
    <row r="94" spans="20:21" ht="12.75">
      <c r="T94" s="112">
        <v>1330</v>
      </c>
      <c r="U94" s="114">
        <v>7</v>
      </c>
    </row>
    <row r="95" spans="20:21" ht="12.75">
      <c r="T95" s="112">
        <v>1340</v>
      </c>
      <c r="U95" s="114">
        <v>6</v>
      </c>
    </row>
    <row r="96" spans="20:21" ht="12.75">
      <c r="T96" s="112">
        <v>1350</v>
      </c>
      <c r="U96" s="114">
        <v>5</v>
      </c>
    </row>
    <row r="97" spans="20:21" ht="12.75">
      <c r="T97" s="112">
        <v>1370</v>
      </c>
      <c r="U97" s="114">
        <v>4</v>
      </c>
    </row>
    <row r="98" spans="20:21" ht="12.75">
      <c r="T98" s="112">
        <v>1390</v>
      </c>
      <c r="U98" s="114">
        <v>3</v>
      </c>
    </row>
    <row r="99" spans="20:21" ht="12.75">
      <c r="T99" s="112">
        <v>1410</v>
      </c>
      <c r="U99" s="114">
        <v>2</v>
      </c>
    </row>
    <row r="100" spans="20:21" ht="12.75">
      <c r="T100" s="112">
        <v>1430</v>
      </c>
      <c r="U100" s="114">
        <v>1</v>
      </c>
    </row>
  </sheetData>
  <sheetProtection/>
  <mergeCells count="18">
    <mergeCell ref="G6:G7"/>
    <mergeCell ref="A4:C4"/>
    <mergeCell ref="D4:E4"/>
    <mergeCell ref="A6:A7"/>
    <mergeCell ref="E6:E7"/>
    <mergeCell ref="F6:F7"/>
    <mergeCell ref="B6:B7"/>
    <mergeCell ref="C6:C7"/>
    <mergeCell ref="D6:D7"/>
    <mergeCell ref="A1:P1"/>
    <mergeCell ref="A2:P2"/>
    <mergeCell ref="A3:C3"/>
    <mergeCell ref="D3:E3"/>
    <mergeCell ref="F3:G3"/>
    <mergeCell ref="N5:P5"/>
    <mergeCell ref="N3:P3"/>
    <mergeCell ref="N4:P4"/>
    <mergeCell ref="I3:L3"/>
  </mergeCells>
  <conditionalFormatting sqref="N1 N3:N65536">
    <cfRule type="containsText" priority="2" dxfId="0" operator="containsText" stopIfTrue="1" text="FERDİ">
      <formula>NOT(ISERROR(SEARCH("FERDİ",N1)))</formula>
    </cfRule>
  </conditionalFormatting>
  <conditionalFormatting sqref="E1 E3 E5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5.140625" style="53" customWidth="1"/>
    <col min="6" max="6" width="9.281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13" hidden="1" customWidth="1"/>
    <col min="21" max="21" width="9.140625" style="114" hidden="1" customWidth="1"/>
    <col min="22" max="16384" width="9.140625" style="20" customWidth="1"/>
  </cols>
  <sheetData>
    <row r="1" spans="1:21" s="9" customFormat="1" ht="53.25" customHeight="1">
      <c r="A1" s="190" t="str">
        <f>('YARIŞMA BİLGİLERİ'!A2)</f>
        <v>Gençlik ve Spor Bakanlığı
Spor Genel Müdürlüğü
Spor Faaliyetleri Daire Başkanlığı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T1" s="112">
        <v>1040</v>
      </c>
      <c r="U1" s="111">
        <v>100</v>
      </c>
    </row>
    <row r="2" spans="1:21" s="9" customFormat="1" ht="24.75" customHeight="1">
      <c r="A2" s="191" t="str">
        <f>'YARIŞMA BİLGİLERİ'!F19</f>
        <v>TÜRKİYE GÖRME ENGELLİLER SPOR FEDERASYONU                                                                                                                               2019 TÜRKİYE ATLETİZM ŞAMPİYONASI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T2" s="112">
        <v>1045</v>
      </c>
      <c r="U2" s="111">
        <v>99</v>
      </c>
    </row>
    <row r="3" spans="1:21" s="11" customFormat="1" ht="21.75" customHeight="1">
      <c r="A3" s="192" t="s">
        <v>60</v>
      </c>
      <c r="B3" s="192"/>
      <c r="C3" s="192"/>
      <c r="D3" s="193" t="s">
        <v>197</v>
      </c>
      <c r="E3" s="193"/>
      <c r="F3" s="194" t="s">
        <v>21</v>
      </c>
      <c r="G3" s="194"/>
      <c r="H3" s="10" t="s">
        <v>50</v>
      </c>
      <c r="I3" s="198"/>
      <c r="J3" s="208"/>
      <c r="K3" s="208"/>
      <c r="L3" s="208"/>
      <c r="M3" s="60"/>
      <c r="N3" s="196"/>
      <c r="O3" s="196"/>
      <c r="P3" s="196"/>
      <c r="T3" s="112">
        <v>1050</v>
      </c>
      <c r="U3" s="111">
        <v>98</v>
      </c>
    </row>
    <row r="4" spans="1:21" s="11" customFormat="1" ht="17.25" customHeight="1">
      <c r="A4" s="201" t="s">
        <v>53</v>
      </c>
      <c r="B4" s="201"/>
      <c r="C4" s="201"/>
      <c r="D4" s="202" t="str">
        <f>'YARIŞMA BİLGİLERİ'!F21</f>
        <v>12-14 YAŞ ERKEK B 2</v>
      </c>
      <c r="E4" s="209"/>
      <c r="F4" s="33"/>
      <c r="G4" s="33"/>
      <c r="H4" s="33"/>
      <c r="I4" s="33"/>
      <c r="J4" s="33"/>
      <c r="K4" s="33"/>
      <c r="L4" s="34"/>
      <c r="M4" s="61" t="s">
        <v>58</v>
      </c>
      <c r="N4" s="197"/>
      <c r="O4" s="197"/>
      <c r="P4" s="197"/>
      <c r="T4" s="112">
        <v>1055</v>
      </c>
      <c r="U4" s="11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95">
        <f ca="1">NOW()</f>
        <v>43573.586044675925</v>
      </c>
      <c r="O5" s="195"/>
      <c r="P5" s="195"/>
      <c r="T5" s="112">
        <v>1060</v>
      </c>
      <c r="U5" s="111">
        <v>96</v>
      </c>
    </row>
    <row r="6" spans="1:21" s="18" customFormat="1" ht="24.75" customHeight="1">
      <c r="A6" s="203" t="s">
        <v>9</v>
      </c>
      <c r="B6" s="205" t="s">
        <v>48</v>
      </c>
      <c r="C6" s="207" t="s">
        <v>56</v>
      </c>
      <c r="D6" s="204" t="s">
        <v>11</v>
      </c>
      <c r="E6" s="204" t="s">
        <v>65</v>
      </c>
      <c r="F6" s="204" t="s">
        <v>12</v>
      </c>
      <c r="G6" s="199" t="s">
        <v>123</v>
      </c>
      <c r="I6" s="119" t="s">
        <v>13</v>
      </c>
      <c r="J6" s="120"/>
      <c r="K6" s="120"/>
      <c r="L6" s="120"/>
      <c r="M6" s="120"/>
      <c r="N6" s="120"/>
      <c r="O6" s="120"/>
      <c r="P6" s="121"/>
      <c r="T6" s="112">
        <v>1065</v>
      </c>
      <c r="U6" s="114">
        <v>95</v>
      </c>
    </row>
    <row r="7" spans="1:21" ht="26.25" customHeight="1">
      <c r="A7" s="203"/>
      <c r="B7" s="206"/>
      <c r="C7" s="207"/>
      <c r="D7" s="204"/>
      <c r="E7" s="204"/>
      <c r="F7" s="204"/>
      <c r="G7" s="200"/>
      <c r="H7" s="19"/>
      <c r="I7" s="50" t="s">
        <v>9</v>
      </c>
      <c r="J7" s="47" t="s">
        <v>49</v>
      </c>
      <c r="K7" s="47" t="s">
        <v>48</v>
      </c>
      <c r="L7" s="48" t="s">
        <v>10</v>
      </c>
      <c r="M7" s="49" t="s">
        <v>11</v>
      </c>
      <c r="N7" s="49" t="s">
        <v>65</v>
      </c>
      <c r="O7" s="47" t="s">
        <v>12</v>
      </c>
      <c r="P7" s="47" t="s">
        <v>17</v>
      </c>
      <c r="T7" s="112">
        <v>1070</v>
      </c>
      <c r="U7" s="114">
        <v>94</v>
      </c>
    </row>
    <row r="8" spans="1:21" s="18" customFormat="1" ht="29.25" customHeight="1">
      <c r="A8" s="22">
        <v>1</v>
      </c>
      <c r="B8" s="22">
        <v>128</v>
      </c>
      <c r="C8" s="25">
        <v>38491</v>
      </c>
      <c r="D8" s="126" t="s">
        <v>202</v>
      </c>
      <c r="E8" s="137" t="s">
        <v>203</v>
      </c>
      <c r="F8" s="26">
        <v>3487</v>
      </c>
      <c r="G8" s="134"/>
      <c r="H8" s="21"/>
      <c r="I8" s="22">
        <v>1</v>
      </c>
      <c r="J8" s="23" t="s">
        <v>161</v>
      </c>
      <c r="K8" s="24">
        <v>128</v>
      </c>
      <c r="L8" s="25">
        <v>38491</v>
      </c>
      <c r="M8" s="51" t="s">
        <v>202</v>
      </c>
      <c r="N8" s="51" t="s">
        <v>203</v>
      </c>
      <c r="O8" s="26">
        <v>3487</v>
      </c>
      <c r="P8" s="24">
        <v>1</v>
      </c>
      <c r="T8" s="112">
        <v>1075</v>
      </c>
      <c r="U8" s="114">
        <v>93</v>
      </c>
    </row>
    <row r="9" spans="1:21" s="18" customFormat="1" ht="29.25" customHeight="1">
      <c r="A9" s="22">
        <v>2</v>
      </c>
      <c r="B9" s="22">
        <v>143</v>
      </c>
      <c r="C9" s="25">
        <v>38565</v>
      </c>
      <c r="D9" s="126" t="s">
        <v>206</v>
      </c>
      <c r="E9" s="137" t="s">
        <v>207</v>
      </c>
      <c r="F9" s="26">
        <v>3494</v>
      </c>
      <c r="G9" s="134"/>
      <c r="H9" s="21"/>
      <c r="I9" s="22">
        <v>2</v>
      </c>
      <c r="J9" s="23" t="s">
        <v>162</v>
      </c>
      <c r="K9" s="24">
        <v>143</v>
      </c>
      <c r="L9" s="25">
        <v>38565</v>
      </c>
      <c r="M9" s="51" t="s">
        <v>206</v>
      </c>
      <c r="N9" s="51" t="s">
        <v>207</v>
      </c>
      <c r="O9" s="26">
        <v>3494</v>
      </c>
      <c r="P9" s="24">
        <v>2</v>
      </c>
      <c r="T9" s="112">
        <v>1080</v>
      </c>
      <c r="U9" s="114">
        <v>92</v>
      </c>
    </row>
    <row r="10" spans="1:21" s="18" customFormat="1" ht="29.25" customHeight="1">
      <c r="A10" s="22">
        <v>3</v>
      </c>
      <c r="B10" s="22">
        <v>136</v>
      </c>
      <c r="C10" s="25">
        <v>38359</v>
      </c>
      <c r="D10" s="141" t="s">
        <v>216</v>
      </c>
      <c r="E10" s="137" t="s">
        <v>215</v>
      </c>
      <c r="F10" s="26">
        <v>3601</v>
      </c>
      <c r="G10" s="134"/>
      <c r="H10" s="21"/>
      <c r="I10" s="22">
        <v>3</v>
      </c>
      <c r="J10" s="23" t="s">
        <v>163</v>
      </c>
      <c r="K10" s="24">
        <v>136</v>
      </c>
      <c r="L10" s="25">
        <f>IF(ISERROR(VLOOKUP(J10,#REF!,4,0)),"",(VLOOKUP(J10,#REF!,4,0)))</f>
      </c>
      <c r="M10" s="224" t="s">
        <v>214</v>
      </c>
      <c r="N10" s="224" t="s">
        <v>215</v>
      </c>
      <c r="O10" s="26">
        <v>3601</v>
      </c>
      <c r="P10" s="24">
        <v>3</v>
      </c>
      <c r="T10" s="112">
        <v>1085</v>
      </c>
      <c r="U10" s="114">
        <v>91</v>
      </c>
    </row>
    <row r="11" spans="1:21" s="18" customFormat="1" ht="43.5" customHeight="1">
      <c r="A11" s="22"/>
      <c r="B11" s="22"/>
      <c r="C11" s="25"/>
      <c r="D11" s="126"/>
      <c r="E11" s="137"/>
      <c r="F11" s="26"/>
      <c r="G11" s="134"/>
      <c r="H11" s="21"/>
      <c r="I11" s="22">
        <v>4</v>
      </c>
      <c r="J11" s="23" t="s">
        <v>164</v>
      </c>
      <c r="K11" s="24">
        <f>IF(ISERROR(VLOOKUP(J11,#REF!,2,0)),"",(VLOOKUP(J11,#REF!,2,0)))</f>
      </c>
      <c r="L11" s="25">
        <f>IF(ISERROR(VLOOKUP(J11,#REF!,4,0)),"",(VLOOKUP(J11,#REF!,4,0)))</f>
      </c>
      <c r="M11" s="51">
        <f>IF(ISERROR(VLOOKUP(J11,#REF!,5,0)),"",(VLOOKUP(J11,#REF!,5,0)))</f>
      </c>
      <c r="N11" s="51">
        <f>IF(ISERROR(VLOOKUP(J11,#REF!,6,0)),"",(VLOOKUP(J11,#REF!,6,0)))</f>
      </c>
      <c r="O11" s="26"/>
      <c r="P11" s="24"/>
      <c r="T11" s="112">
        <v>1090</v>
      </c>
      <c r="U11" s="114">
        <v>90</v>
      </c>
    </row>
    <row r="12" spans="1:21" s="18" customFormat="1" ht="29.25" customHeight="1">
      <c r="A12" s="22"/>
      <c r="B12" s="22"/>
      <c r="C12" s="25"/>
      <c r="D12" s="126"/>
      <c r="E12" s="137"/>
      <c r="F12" s="26"/>
      <c r="G12" s="134"/>
      <c r="H12" s="21"/>
      <c r="I12" s="22">
        <v>5</v>
      </c>
      <c r="J12" s="23" t="s">
        <v>165</v>
      </c>
      <c r="K12" s="24">
        <f>IF(ISERROR(VLOOKUP(J12,#REF!,2,0)),"",(VLOOKUP(J12,#REF!,2,0)))</f>
      </c>
      <c r="L12" s="25">
        <f>IF(ISERROR(VLOOKUP(J12,#REF!,4,0)),"",(VLOOKUP(J12,#REF!,4,0)))</f>
      </c>
      <c r="M12" s="51">
        <f>IF(ISERROR(VLOOKUP(J12,#REF!,5,0)),"",(VLOOKUP(J12,#REF!,5,0)))</f>
      </c>
      <c r="N12" s="51">
        <f>IF(ISERROR(VLOOKUP(J12,#REF!,6,0)),"",(VLOOKUP(J12,#REF!,6,0)))</f>
      </c>
      <c r="O12" s="26"/>
      <c r="P12" s="24"/>
      <c r="T12" s="112">
        <v>1095</v>
      </c>
      <c r="U12" s="114">
        <v>89</v>
      </c>
    </row>
    <row r="13" spans="1:21" s="18" customFormat="1" ht="29.25" customHeight="1">
      <c r="A13" s="22"/>
      <c r="B13" s="22"/>
      <c r="C13" s="25"/>
      <c r="D13" s="126"/>
      <c r="E13" s="137"/>
      <c r="F13" s="26"/>
      <c r="G13" s="134"/>
      <c r="H13" s="21"/>
      <c r="I13" s="22">
        <v>6</v>
      </c>
      <c r="J13" s="23" t="s">
        <v>166</v>
      </c>
      <c r="K13" s="24">
        <f>IF(ISERROR(VLOOKUP(J13,#REF!,2,0)),"",(VLOOKUP(J13,#REF!,2,0)))</f>
      </c>
      <c r="L13" s="25">
        <f>IF(ISERROR(VLOOKUP(J13,#REF!,4,0)),"",(VLOOKUP(J13,#REF!,4,0)))</f>
      </c>
      <c r="M13" s="51">
        <f>IF(ISERROR(VLOOKUP(J13,#REF!,5,0)),"",(VLOOKUP(J13,#REF!,5,0)))</f>
      </c>
      <c r="N13" s="51">
        <f>IF(ISERROR(VLOOKUP(J13,#REF!,6,0)),"",(VLOOKUP(J13,#REF!,6,0)))</f>
      </c>
      <c r="O13" s="26"/>
      <c r="P13" s="24"/>
      <c r="T13" s="112">
        <v>1100</v>
      </c>
      <c r="U13" s="114">
        <v>88</v>
      </c>
    </row>
    <row r="14" spans="1:21" s="18" customFormat="1" ht="43.5" customHeight="1">
      <c r="A14" s="22"/>
      <c r="B14" s="22"/>
      <c r="C14" s="25"/>
      <c r="D14" s="126"/>
      <c r="E14" s="137"/>
      <c r="F14" s="26"/>
      <c r="G14" s="134"/>
      <c r="H14" s="21"/>
      <c r="I14" s="22">
        <v>7</v>
      </c>
      <c r="J14" s="23" t="s">
        <v>167</v>
      </c>
      <c r="K14" s="24">
        <f>IF(ISERROR(VLOOKUP(J14,#REF!,2,0)),"",(VLOOKUP(J14,#REF!,2,0)))</f>
      </c>
      <c r="L14" s="25">
        <f>IF(ISERROR(VLOOKUP(J14,#REF!,4,0)),"",(VLOOKUP(J14,#REF!,4,0)))</f>
      </c>
      <c r="M14" s="51">
        <f>IF(ISERROR(VLOOKUP(J14,#REF!,5,0)),"",(VLOOKUP(J14,#REF!,5,0)))</f>
      </c>
      <c r="N14" s="51">
        <f>IF(ISERROR(VLOOKUP(J14,#REF!,6,0)),"",(VLOOKUP(J14,#REF!,6,0)))</f>
      </c>
      <c r="O14" s="26"/>
      <c r="P14" s="24"/>
      <c r="T14" s="112">
        <v>1105</v>
      </c>
      <c r="U14" s="114">
        <v>87</v>
      </c>
    </row>
    <row r="15" spans="1:21" s="18" customFormat="1" ht="29.25" customHeight="1">
      <c r="A15" s="22"/>
      <c r="B15" s="22"/>
      <c r="C15" s="25"/>
      <c r="D15" s="126"/>
      <c r="E15" s="137"/>
      <c r="F15" s="26"/>
      <c r="G15" s="134"/>
      <c r="H15" s="21"/>
      <c r="I15" s="22">
        <v>8</v>
      </c>
      <c r="J15" s="23" t="s">
        <v>168</v>
      </c>
      <c r="K15" s="24">
        <f>IF(ISERROR(VLOOKUP(J15,#REF!,2,0)),"",(VLOOKUP(J15,#REF!,2,0)))</f>
      </c>
      <c r="L15" s="25">
        <f>IF(ISERROR(VLOOKUP(J15,#REF!,4,0)),"",(VLOOKUP(J15,#REF!,4,0)))</f>
      </c>
      <c r="M15" s="51">
        <f>IF(ISERROR(VLOOKUP(J15,#REF!,5,0)),"",(VLOOKUP(J15,#REF!,5,0)))</f>
      </c>
      <c r="N15" s="51">
        <f>IF(ISERROR(VLOOKUP(J15,#REF!,6,0)),"",(VLOOKUP(J15,#REF!,6,0)))</f>
      </c>
      <c r="O15" s="26"/>
      <c r="P15" s="24"/>
      <c r="T15" s="112">
        <v>1110</v>
      </c>
      <c r="U15" s="114">
        <v>86</v>
      </c>
    </row>
    <row r="16" spans="1:21" s="18" customFormat="1" ht="29.25" customHeight="1">
      <c r="A16" s="22"/>
      <c r="B16" s="22"/>
      <c r="C16" s="25"/>
      <c r="D16" s="126"/>
      <c r="E16" s="137"/>
      <c r="F16" s="26"/>
      <c r="G16" s="134"/>
      <c r="H16" s="21"/>
      <c r="I16" s="119" t="s">
        <v>14</v>
      </c>
      <c r="J16" s="120"/>
      <c r="K16" s="120"/>
      <c r="L16" s="120"/>
      <c r="M16" s="120"/>
      <c r="N16" s="120"/>
      <c r="O16" s="120"/>
      <c r="P16" s="121"/>
      <c r="T16" s="112">
        <v>1115</v>
      </c>
      <c r="U16" s="114">
        <v>85</v>
      </c>
    </row>
    <row r="17" spans="1:21" s="18" customFormat="1" ht="29.25" customHeight="1">
      <c r="A17" s="22"/>
      <c r="B17" s="22"/>
      <c r="C17" s="25"/>
      <c r="D17" s="126"/>
      <c r="E17" s="137"/>
      <c r="F17" s="26"/>
      <c r="G17" s="134"/>
      <c r="H17" s="21"/>
      <c r="I17" s="50" t="s">
        <v>9</v>
      </c>
      <c r="J17" s="47" t="s">
        <v>49</v>
      </c>
      <c r="K17" s="47" t="s">
        <v>48</v>
      </c>
      <c r="L17" s="48" t="s">
        <v>10</v>
      </c>
      <c r="M17" s="49" t="s">
        <v>11</v>
      </c>
      <c r="N17" s="49" t="s">
        <v>65</v>
      </c>
      <c r="O17" s="47" t="s">
        <v>12</v>
      </c>
      <c r="P17" s="47" t="s">
        <v>17</v>
      </c>
      <c r="T17" s="112">
        <v>1120</v>
      </c>
      <c r="U17" s="114">
        <v>84</v>
      </c>
    </row>
    <row r="18" spans="1:21" s="18" customFormat="1" ht="29.25" customHeight="1">
      <c r="A18" s="22"/>
      <c r="B18" s="22"/>
      <c r="C18" s="25"/>
      <c r="D18" s="126"/>
      <c r="E18" s="137"/>
      <c r="F18" s="26"/>
      <c r="G18" s="134"/>
      <c r="H18" s="21"/>
      <c r="I18" s="22">
        <v>1</v>
      </c>
      <c r="J18" s="23" t="s">
        <v>169</v>
      </c>
      <c r="K18" s="24">
        <f>IF(ISERROR(VLOOKUP(J18,#REF!,2,0)),"",(VLOOKUP(J18,#REF!,2,0)))</f>
      </c>
      <c r="L18" s="25">
        <f>IF(ISERROR(VLOOKUP(J18,#REF!,4,0)),"",(VLOOKUP(J18,#REF!,4,0)))</f>
      </c>
      <c r="M18" s="51">
        <f>IF(ISERROR(VLOOKUP(J18,#REF!,5,0)),"",(VLOOKUP(J18,#REF!,5,0)))</f>
      </c>
      <c r="N18" s="51">
        <f>IF(ISERROR(VLOOKUP(J18,#REF!,6,0)),"",(VLOOKUP(J18,#REF!,6,0)))</f>
      </c>
      <c r="O18" s="26"/>
      <c r="P18" s="24"/>
      <c r="T18" s="112">
        <v>1125</v>
      </c>
      <c r="U18" s="114">
        <v>83</v>
      </c>
    </row>
    <row r="19" spans="1:21" s="18" customFormat="1" ht="29.25" customHeight="1">
      <c r="A19" s="22"/>
      <c r="B19" s="22"/>
      <c r="C19" s="25"/>
      <c r="D19" s="126"/>
      <c r="E19" s="127"/>
      <c r="F19" s="26"/>
      <c r="G19" s="130" t="e">
        <f>VLOOKUP(SMALL($T$1:$U$1550,COUNTIF($T$1:$U$1550,"&lt;"&amp;F19)+1),$T$1:$U$1550,2,0)</f>
        <v>#N/A</v>
      </c>
      <c r="H19" s="21"/>
      <c r="I19" s="22">
        <v>2</v>
      </c>
      <c r="J19" s="23" t="s">
        <v>170</v>
      </c>
      <c r="K19" s="24">
        <f>IF(ISERROR(VLOOKUP(J19,#REF!,2,0)),"",(VLOOKUP(J19,#REF!,2,0)))</f>
      </c>
      <c r="L19" s="25">
        <f>IF(ISERROR(VLOOKUP(J19,#REF!,4,0)),"",(VLOOKUP(J19,#REF!,4,0)))</f>
      </c>
      <c r="M19" s="51">
        <f>IF(ISERROR(VLOOKUP(J19,#REF!,5,0)),"",(VLOOKUP(J19,#REF!,5,0)))</f>
      </c>
      <c r="N19" s="51">
        <f>IF(ISERROR(VLOOKUP(J19,#REF!,6,0)),"",(VLOOKUP(J19,#REF!,6,0)))</f>
      </c>
      <c r="O19" s="26"/>
      <c r="P19" s="24"/>
      <c r="T19" s="112">
        <v>1130</v>
      </c>
      <c r="U19" s="114">
        <v>82</v>
      </c>
    </row>
    <row r="20" spans="1:21" s="18" customFormat="1" ht="29.25" customHeight="1">
      <c r="A20" s="22"/>
      <c r="B20" s="22"/>
      <c r="C20" s="25"/>
      <c r="D20" s="126"/>
      <c r="E20" s="127"/>
      <c r="F20" s="26"/>
      <c r="G20" s="130" t="e">
        <f aca="true" t="shared" si="0" ref="G20:G28">VLOOKUP(SMALL($T$1:$U$1550,COUNTIF($T$1:$U$1550,"&lt;"&amp;F20)+1),$T$1:$U$1550,2,0)</f>
        <v>#N/A</v>
      </c>
      <c r="H20" s="21"/>
      <c r="I20" s="22">
        <v>3</v>
      </c>
      <c r="J20" s="23" t="s">
        <v>171</v>
      </c>
      <c r="K20" s="24">
        <f>IF(ISERROR(VLOOKUP(J20,#REF!,2,0)),"",(VLOOKUP(J20,#REF!,2,0)))</f>
      </c>
      <c r="L20" s="25">
        <f>IF(ISERROR(VLOOKUP(J20,#REF!,4,0)),"",(VLOOKUP(J20,#REF!,4,0)))</f>
      </c>
      <c r="M20" s="51">
        <f>IF(ISERROR(VLOOKUP(J20,#REF!,5,0)),"",(VLOOKUP(J20,#REF!,5,0)))</f>
      </c>
      <c r="N20" s="51">
        <f>IF(ISERROR(VLOOKUP(J20,#REF!,6,0)),"",(VLOOKUP(J20,#REF!,6,0)))</f>
      </c>
      <c r="O20" s="26"/>
      <c r="P20" s="24"/>
      <c r="T20" s="112">
        <v>1135</v>
      </c>
      <c r="U20" s="114">
        <v>81</v>
      </c>
    </row>
    <row r="21" spans="1:21" s="18" customFormat="1" ht="29.25" customHeight="1">
      <c r="A21" s="22"/>
      <c r="B21" s="22"/>
      <c r="C21" s="25"/>
      <c r="D21" s="126"/>
      <c r="E21" s="127"/>
      <c r="F21" s="26"/>
      <c r="G21" s="130" t="e">
        <f t="shared" si="0"/>
        <v>#N/A</v>
      </c>
      <c r="H21" s="21"/>
      <c r="I21" s="22">
        <v>4</v>
      </c>
      <c r="J21" s="23" t="s">
        <v>172</v>
      </c>
      <c r="K21" s="24">
        <f>IF(ISERROR(VLOOKUP(J21,#REF!,2,0)),"",(VLOOKUP(J21,#REF!,2,0)))</f>
      </c>
      <c r="L21" s="25">
        <f>IF(ISERROR(VLOOKUP(J21,#REF!,4,0)),"",(VLOOKUP(J21,#REF!,4,0)))</f>
      </c>
      <c r="M21" s="51">
        <f>IF(ISERROR(VLOOKUP(J21,#REF!,5,0)),"",(VLOOKUP(J21,#REF!,5,0)))</f>
      </c>
      <c r="N21" s="51">
        <f>IF(ISERROR(VLOOKUP(J21,#REF!,6,0)),"",(VLOOKUP(J21,#REF!,6,0)))</f>
      </c>
      <c r="O21" s="26"/>
      <c r="P21" s="24"/>
      <c r="T21" s="112">
        <v>1140</v>
      </c>
      <c r="U21" s="114">
        <v>80</v>
      </c>
    </row>
    <row r="22" spans="1:21" s="18" customFormat="1" ht="29.25" customHeight="1">
      <c r="A22" s="22"/>
      <c r="B22" s="22"/>
      <c r="C22" s="25"/>
      <c r="D22" s="126"/>
      <c r="E22" s="127"/>
      <c r="F22" s="26"/>
      <c r="G22" s="130" t="e">
        <f t="shared" si="0"/>
        <v>#N/A</v>
      </c>
      <c r="H22" s="21"/>
      <c r="I22" s="22">
        <v>5</v>
      </c>
      <c r="J22" s="23" t="s">
        <v>173</v>
      </c>
      <c r="K22" s="24">
        <f>IF(ISERROR(VLOOKUP(J22,#REF!,2,0)),"",(VLOOKUP(J22,#REF!,2,0)))</f>
      </c>
      <c r="L22" s="25">
        <f>IF(ISERROR(VLOOKUP(J22,#REF!,4,0)),"",(VLOOKUP(J22,#REF!,4,0)))</f>
      </c>
      <c r="M22" s="51">
        <f>IF(ISERROR(VLOOKUP(J22,#REF!,5,0)),"",(VLOOKUP(J22,#REF!,5,0)))</f>
      </c>
      <c r="N22" s="51">
        <f>IF(ISERROR(VLOOKUP(J22,#REF!,6,0)),"",(VLOOKUP(J22,#REF!,6,0)))</f>
      </c>
      <c r="O22" s="26"/>
      <c r="P22" s="24"/>
      <c r="T22" s="112">
        <v>1145</v>
      </c>
      <c r="U22" s="114">
        <v>79</v>
      </c>
    </row>
    <row r="23" spans="1:21" s="18" customFormat="1" ht="29.25" customHeight="1">
      <c r="A23" s="22"/>
      <c r="B23" s="22"/>
      <c r="C23" s="25"/>
      <c r="D23" s="126"/>
      <c r="E23" s="127"/>
      <c r="F23" s="26"/>
      <c r="G23" s="130" t="e">
        <f t="shared" si="0"/>
        <v>#N/A</v>
      </c>
      <c r="H23" s="21"/>
      <c r="I23" s="22">
        <v>6</v>
      </c>
      <c r="J23" s="23" t="s">
        <v>174</v>
      </c>
      <c r="K23" s="24">
        <f>IF(ISERROR(VLOOKUP(J23,#REF!,2,0)),"",(VLOOKUP(J23,#REF!,2,0)))</f>
      </c>
      <c r="L23" s="25">
        <f>IF(ISERROR(VLOOKUP(J23,#REF!,4,0)),"",(VLOOKUP(J23,#REF!,4,0)))</f>
      </c>
      <c r="M23" s="51">
        <f>IF(ISERROR(VLOOKUP(J23,#REF!,5,0)),"",(VLOOKUP(J23,#REF!,5,0)))</f>
      </c>
      <c r="N23" s="51">
        <f>IF(ISERROR(VLOOKUP(J23,#REF!,6,0)),"",(VLOOKUP(J23,#REF!,6,0)))</f>
      </c>
      <c r="O23" s="26"/>
      <c r="P23" s="24"/>
      <c r="T23" s="112">
        <v>1150</v>
      </c>
      <c r="U23" s="114">
        <v>78</v>
      </c>
    </row>
    <row r="24" spans="1:21" s="18" customFormat="1" ht="29.25" customHeight="1">
      <c r="A24" s="22"/>
      <c r="B24" s="22"/>
      <c r="C24" s="25"/>
      <c r="D24" s="126"/>
      <c r="E24" s="127"/>
      <c r="F24" s="26"/>
      <c r="G24" s="130" t="e">
        <f t="shared" si="0"/>
        <v>#N/A</v>
      </c>
      <c r="H24" s="21"/>
      <c r="I24" s="22">
        <v>7</v>
      </c>
      <c r="J24" s="23" t="s">
        <v>175</v>
      </c>
      <c r="K24" s="24">
        <f>IF(ISERROR(VLOOKUP(J24,#REF!,2,0)),"",(VLOOKUP(J24,#REF!,2,0)))</f>
      </c>
      <c r="L24" s="25">
        <f>IF(ISERROR(VLOOKUP(J24,#REF!,4,0)),"",(VLOOKUP(J24,#REF!,4,0)))</f>
      </c>
      <c r="M24" s="51">
        <f>IF(ISERROR(VLOOKUP(J24,#REF!,5,0)),"",(VLOOKUP(J24,#REF!,5,0)))</f>
      </c>
      <c r="N24" s="51">
        <f>IF(ISERROR(VLOOKUP(J24,#REF!,6,0)),"",(VLOOKUP(J24,#REF!,6,0)))</f>
      </c>
      <c r="O24" s="26"/>
      <c r="P24" s="24"/>
      <c r="T24" s="112">
        <v>1155</v>
      </c>
      <c r="U24" s="114">
        <v>77</v>
      </c>
    </row>
    <row r="25" spans="1:21" s="18" customFormat="1" ht="29.25" customHeight="1">
      <c r="A25" s="22"/>
      <c r="B25" s="22"/>
      <c r="C25" s="25"/>
      <c r="D25" s="126"/>
      <c r="E25" s="127"/>
      <c r="F25" s="26"/>
      <c r="G25" s="130" t="e">
        <f t="shared" si="0"/>
        <v>#N/A</v>
      </c>
      <c r="H25" s="21"/>
      <c r="I25" s="22">
        <v>8</v>
      </c>
      <c r="J25" s="23" t="s">
        <v>176</v>
      </c>
      <c r="K25" s="24">
        <f>IF(ISERROR(VLOOKUP(J25,#REF!,2,0)),"",(VLOOKUP(J25,#REF!,2,0)))</f>
      </c>
      <c r="L25" s="25">
        <f>IF(ISERROR(VLOOKUP(J25,#REF!,4,0)),"",(VLOOKUP(J25,#REF!,4,0)))</f>
      </c>
      <c r="M25" s="51">
        <f>IF(ISERROR(VLOOKUP(J25,#REF!,5,0)),"",(VLOOKUP(J25,#REF!,5,0)))</f>
      </c>
      <c r="N25" s="51">
        <f>IF(ISERROR(VLOOKUP(J25,#REF!,6,0)),"",(VLOOKUP(J25,#REF!,6,0)))</f>
      </c>
      <c r="O25" s="26"/>
      <c r="P25" s="24"/>
      <c r="T25" s="112">
        <v>1160</v>
      </c>
      <c r="U25" s="114">
        <v>76</v>
      </c>
    </row>
    <row r="26" spans="1:21" s="18" customFormat="1" ht="29.25" customHeight="1">
      <c r="A26" s="22"/>
      <c r="B26" s="22"/>
      <c r="C26" s="25"/>
      <c r="D26" s="126"/>
      <c r="E26" s="127"/>
      <c r="F26" s="26"/>
      <c r="G26" s="130" t="e">
        <f t="shared" si="0"/>
        <v>#N/A</v>
      </c>
      <c r="H26" s="21"/>
      <c r="I26" s="119" t="s">
        <v>15</v>
      </c>
      <c r="J26" s="120"/>
      <c r="K26" s="120"/>
      <c r="L26" s="120"/>
      <c r="M26" s="120"/>
      <c r="N26" s="120"/>
      <c r="O26" s="120"/>
      <c r="P26" s="121"/>
      <c r="T26" s="112">
        <v>1165</v>
      </c>
      <c r="U26" s="114">
        <v>75</v>
      </c>
    </row>
    <row r="27" spans="1:21" s="18" customFormat="1" ht="29.25" customHeight="1">
      <c r="A27" s="22"/>
      <c r="B27" s="22"/>
      <c r="C27" s="25"/>
      <c r="D27" s="126"/>
      <c r="E27" s="127"/>
      <c r="F27" s="26"/>
      <c r="G27" s="130" t="e">
        <f t="shared" si="0"/>
        <v>#N/A</v>
      </c>
      <c r="H27" s="21"/>
      <c r="I27" s="50" t="s">
        <v>9</v>
      </c>
      <c r="J27" s="47" t="s">
        <v>49</v>
      </c>
      <c r="K27" s="47" t="s">
        <v>48</v>
      </c>
      <c r="L27" s="48" t="s">
        <v>10</v>
      </c>
      <c r="M27" s="49" t="s">
        <v>11</v>
      </c>
      <c r="N27" s="49" t="s">
        <v>65</v>
      </c>
      <c r="O27" s="47" t="s">
        <v>12</v>
      </c>
      <c r="P27" s="47" t="s">
        <v>17</v>
      </c>
      <c r="T27" s="112">
        <v>1170</v>
      </c>
      <c r="U27" s="114">
        <v>74</v>
      </c>
    </row>
    <row r="28" spans="1:21" s="18" customFormat="1" ht="29.25" customHeight="1">
      <c r="A28" s="22"/>
      <c r="B28" s="22"/>
      <c r="C28" s="25"/>
      <c r="D28" s="126"/>
      <c r="E28" s="127"/>
      <c r="F28" s="26"/>
      <c r="G28" s="130" t="e">
        <f t="shared" si="0"/>
        <v>#N/A</v>
      </c>
      <c r="H28" s="21"/>
      <c r="I28" s="22">
        <v>1</v>
      </c>
      <c r="J28" s="23" t="s">
        <v>177</v>
      </c>
      <c r="K28" s="24">
        <f>IF(ISERROR(VLOOKUP(J28,#REF!,2,0)),"",(VLOOKUP(J28,#REF!,2,0)))</f>
      </c>
      <c r="L28" s="25">
        <f>IF(ISERROR(VLOOKUP(J28,#REF!,4,0)),"",(VLOOKUP(J28,#REF!,4,0)))</f>
      </c>
      <c r="M28" s="51">
        <f>IF(ISERROR(VLOOKUP(J28,#REF!,5,0)),"",(VLOOKUP(J28,#REF!,5,0)))</f>
      </c>
      <c r="N28" s="51">
        <f>IF(ISERROR(VLOOKUP(J28,#REF!,6,0)),"",(VLOOKUP(J28,#REF!,6,0)))</f>
      </c>
      <c r="O28" s="26" t="s">
        <v>127</v>
      </c>
      <c r="P28" s="24"/>
      <c r="T28" s="112">
        <v>1175</v>
      </c>
      <c r="U28" s="114">
        <v>73</v>
      </c>
    </row>
    <row r="29" spans="1:21" s="18" customFormat="1" ht="29.25" customHeight="1">
      <c r="A29" s="22"/>
      <c r="B29" s="22"/>
      <c r="C29" s="25"/>
      <c r="D29" s="126"/>
      <c r="E29" s="127"/>
      <c r="F29" s="26"/>
      <c r="G29" s="128" t="str">
        <f aca="true" t="shared" si="1" ref="G29:G45">_xlfn.IFERROR(VLOOKUP(SMALL($T$1:$U$1550,COUNTIF($T$1:$U$1550,"&lt;"&amp;F29)+1),$T$1:$U$1550,2,0)," ")</f>
        <v> </v>
      </c>
      <c r="H29" s="21"/>
      <c r="I29" s="22">
        <v>2</v>
      </c>
      <c r="J29" s="23" t="s">
        <v>178</v>
      </c>
      <c r="K29" s="24">
        <f>IF(ISERROR(VLOOKUP(J29,#REF!,2,0)),"",(VLOOKUP(J29,#REF!,2,0)))</f>
      </c>
      <c r="L29" s="25">
        <f>IF(ISERROR(VLOOKUP(J29,#REF!,4,0)),"",(VLOOKUP(J29,#REF!,4,0)))</f>
      </c>
      <c r="M29" s="51">
        <f>IF(ISERROR(VLOOKUP(J29,#REF!,5,0)),"",(VLOOKUP(J29,#REF!,5,0)))</f>
      </c>
      <c r="N29" s="51">
        <f>IF(ISERROR(VLOOKUP(J29,#REF!,6,0)),"",(VLOOKUP(J29,#REF!,6,0)))</f>
      </c>
      <c r="O29" s="26"/>
      <c r="P29" s="24"/>
      <c r="T29" s="112">
        <v>1180</v>
      </c>
      <c r="U29" s="114">
        <v>72</v>
      </c>
    </row>
    <row r="30" spans="1:21" s="18" customFormat="1" ht="29.25" customHeight="1">
      <c r="A30" s="22"/>
      <c r="B30" s="22"/>
      <c r="C30" s="25"/>
      <c r="D30" s="126"/>
      <c r="E30" s="127"/>
      <c r="F30" s="26"/>
      <c r="G30" s="128" t="str">
        <f t="shared" si="1"/>
        <v> </v>
      </c>
      <c r="H30" s="21"/>
      <c r="I30" s="22">
        <v>3</v>
      </c>
      <c r="J30" s="23" t="s">
        <v>179</v>
      </c>
      <c r="K30" s="24">
        <f>IF(ISERROR(VLOOKUP(J30,#REF!,2,0)),"",(VLOOKUP(J30,#REF!,2,0)))</f>
      </c>
      <c r="L30" s="25">
        <f>IF(ISERROR(VLOOKUP(J30,#REF!,4,0)),"",(VLOOKUP(J30,#REF!,4,0)))</f>
      </c>
      <c r="M30" s="51">
        <f>IF(ISERROR(VLOOKUP(J30,#REF!,5,0)),"",(VLOOKUP(J30,#REF!,5,0)))</f>
      </c>
      <c r="N30" s="51">
        <f>IF(ISERROR(VLOOKUP(J30,#REF!,6,0)),"",(VLOOKUP(J30,#REF!,6,0)))</f>
      </c>
      <c r="O30" s="26"/>
      <c r="P30" s="24"/>
      <c r="T30" s="112">
        <v>1185</v>
      </c>
      <c r="U30" s="114">
        <v>71</v>
      </c>
    </row>
    <row r="31" spans="1:21" s="18" customFormat="1" ht="29.25" customHeight="1">
      <c r="A31" s="22"/>
      <c r="B31" s="22"/>
      <c r="C31" s="25"/>
      <c r="D31" s="126"/>
      <c r="E31" s="127"/>
      <c r="F31" s="26"/>
      <c r="G31" s="128" t="str">
        <f t="shared" si="1"/>
        <v> </v>
      </c>
      <c r="H31" s="21"/>
      <c r="I31" s="22">
        <v>4</v>
      </c>
      <c r="J31" s="23" t="s">
        <v>180</v>
      </c>
      <c r="K31" s="24">
        <f>IF(ISERROR(VLOOKUP(J31,#REF!,2,0)),"",(VLOOKUP(J31,#REF!,2,0)))</f>
      </c>
      <c r="L31" s="25">
        <f>IF(ISERROR(VLOOKUP(J31,#REF!,4,0)),"",(VLOOKUP(J31,#REF!,4,0)))</f>
      </c>
      <c r="M31" s="51">
        <f>IF(ISERROR(VLOOKUP(J31,#REF!,5,0)),"",(VLOOKUP(J31,#REF!,5,0)))</f>
      </c>
      <c r="N31" s="51">
        <f>IF(ISERROR(VLOOKUP(J31,#REF!,6,0)),"",(VLOOKUP(J31,#REF!,6,0)))</f>
      </c>
      <c r="O31" s="26"/>
      <c r="P31" s="24"/>
      <c r="T31" s="112">
        <v>1190</v>
      </c>
      <c r="U31" s="114">
        <v>70</v>
      </c>
    </row>
    <row r="32" spans="1:21" s="18" customFormat="1" ht="29.25" customHeight="1">
      <c r="A32" s="22"/>
      <c r="B32" s="22"/>
      <c r="C32" s="25"/>
      <c r="D32" s="126"/>
      <c r="E32" s="127"/>
      <c r="F32" s="26"/>
      <c r="G32" s="128" t="str">
        <f t="shared" si="1"/>
        <v> </v>
      </c>
      <c r="H32" s="21"/>
      <c r="I32" s="22">
        <v>5</v>
      </c>
      <c r="J32" s="23" t="s">
        <v>181</v>
      </c>
      <c r="K32" s="24">
        <f>IF(ISERROR(VLOOKUP(J32,#REF!,2,0)),"",(VLOOKUP(J32,#REF!,2,0)))</f>
      </c>
      <c r="L32" s="25">
        <f>IF(ISERROR(VLOOKUP(J32,#REF!,4,0)),"",(VLOOKUP(J32,#REF!,4,0)))</f>
      </c>
      <c r="M32" s="51">
        <f>IF(ISERROR(VLOOKUP(J32,#REF!,5,0)),"",(VLOOKUP(J32,#REF!,5,0)))</f>
      </c>
      <c r="N32" s="51">
        <f>IF(ISERROR(VLOOKUP(J32,#REF!,6,0)),"",(VLOOKUP(J32,#REF!,6,0)))</f>
      </c>
      <c r="O32" s="26"/>
      <c r="P32" s="24"/>
      <c r="T32" s="112">
        <v>1195</v>
      </c>
      <c r="U32" s="114">
        <v>69</v>
      </c>
    </row>
    <row r="33" spans="1:21" s="18" customFormat="1" ht="29.25" customHeight="1">
      <c r="A33" s="22"/>
      <c r="B33" s="22"/>
      <c r="C33" s="25"/>
      <c r="D33" s="126"/>
      <c r="E33" s="127"/>
      <c r="F33" s="26"/>
      <c r="G33" s="128" t="str">
        <f t="shared" si="1"/>
        <v> </v>
      </c>
      <c r="H33" s="21"/>
      <c r="I33" s="22">
        <v>6</v>
      </c>
      <c r="J33" s="23" t="s">
        <v>182</v>
      </c>
      <c r="K33" s="24">
        <f>IF(ISERROR(VLOOKUP(J33,#REF!,2,0)),"",(VLOOKUP(J33,#REF!,2,0)))</f>
      </c>
      <c r="L33" s="25">
        <f>IF(ISERROR(VLOOKUP(J33,#REF!,4,0)),"",(VLOOKUP(J33,#REF!,4,0)))</f>
      </c>
      <c r="M33" s="51">
        <f>IF(ISERROR(VLOOKUP(J33,#REF!,5,0)),"",(VLOOKUP(J33,#REF!,5,0)))</f>
      </c>
      <c r="N33" s="51">
        <f>IF(ISERROR(VLOOKUP(J33,#REF!,6,0)),"",(VLOOKUP(J33,#REF!,6,0)))</f>
      </c>
      <c r="O33" s="26"/>
      <c r="P33" s="24"/>
      <c r="T33" s="112">
        <v>1200</v>
      </c>
      <c r="U33" s="114">
        <v>68</v>
      </c>
    </row>
    <row r="34" spans="1:21" s="18" customFormat="1" ht="29.25" customHeight="1">
      <c r="A34" s="22"/>
      <c r="B34" s="22"/>
      <c r="C34" s="25"/>
      <c r="D34" s="126"/>
      <c r="E34" s="127"/>
      <c r="F34" s="26"/>
      <c r="G34" s="128" t="str">
        <f t="shared" si="1"/>
        <v> </v>
      </c>
      <c r="H34" s="21"/>
      <c r="I34" s="22">
        <v>7</v>
      </c>
      <c r="J34" s="23" t="s">
        <v>183</v>
      </c>
      <c r="K34" s="24">
        <f>IF(ISERROR(VLOOKUP(J34,#REF!,2,0)),"",(VLOOKUP(J34,#REF!,2,0)))</f>
      </c>
      <c r="L34" s="25">
        <f>IF(ISERROR(VLOOKUP(J34,#REF!,4,0)),"",(VLOOKUP(J34,#REF!,4,0)))</f>
      </c>
      <c r="M34" s="51">
        <f>IF(ISERROR(VLOOKUP(J34,#REF!,5,0)),"",(VLOOKUP(J34,#REF!,5,0)))</f>
      </c>
      <c r="N34" s="51">
        <f>IF(ISERROR(VLOOKUP(J34,#REF!,6,0)),"",(VLOOKUP(J34,#REF!,6,0)))</f>
      </c>
      <c r="O34" s="26"/>
      <c r="P34" s="24"/>
      <c r="T34" s="112">
        <v>1205</v>
      </c>
      <c r="U34" s="114">
        <v>67</v>
      </c>
    </row>
    <row r="35" spans="1:21" s="18" customFormat="1" ht="29.25" customHeight="1">
      <c r="A35" s="22"/>
      <c r="B35" s="22"/>
      <c r="C35" s="25"/>
      <c r="D35" s="126"/>
      <c r="E35" s="127"/>
      <c r="F35" s="26"/>
      <c r="G35" s="128" t="str">
        <f t="shared" si="1"/>
        <v> </v>
      </c>
      <c r="H35" s="21"/>
      <c r="I35" s="22">
        <v>8</v>
      </c>
      <c r="J35" s="23" t="s">
        <v>184</v>
      </c>
      <c r="K35" s="24">
        <f>IF(ISERROR(VLOOKUP(J35,#REF!,2,0)),"",(VLOOKUP(J35,#REF!,2,0)))</f>
      </c>
      <c r="L35" s="25">
        <f>IF(ISERROR(VLOOKUP(J35,#REF!,4,0)),"",(VLOOKUP(J35,#REF!,4,0)))</f>
      </c>
      <c r="M35" s="51">
        <f>IF(ISERROR(VLOOKUP(J35,#REF!,5,0)),"",(VLOOKUP(J35,#REF!,5,0)))</f>
      </c>
      <c r="N35" s="51">
        <f>IF(ISERROR(VLOOKUP(J35,#REF!,6,0)),"",(VLOOKUP(J35,#REF!,6,0)))</f>
      </c>
      <c r="O35" s="26"/>
      <c r="P35" s="24"/>
      <c r="T35" s="112">
        <v>1210</v>
      </c>
      <c r="U35" s="114">
        <v>66</v>
      </c>
    </row>
    <row r="36" spans="1:21" s="18" customFormat="1" ht="29.25" customHeight="1">
      <c r="A36" s="22"/>
      <c r="B36" s="22"/>
      <c r="C36" s="25"/>
      <c r="D36" s="126"/>
      <c r="E36" s="127"/>
      <c r="F36" s="26"/>
      <c r="G36" s="128" t="str">
        <f t="shared" si="1"/>
        <v> </v>
      </c>
      <c r="H36" s="21"/>
      <c r="I36" s="119" t="s">
        <v>19</v>
      </c>
      <c r="J36" s="120"/>
      <c r="K36" s="120"/>
      <c r="L36" s="120"/>
      <c r="M36" s="120"/>
      <c r="N36" s="120"/>
      <c r="O36" s="120"/>
      <c r="P36" s="121"/>
      <c r="T36" s="112">
        <v>1215</v>
      </c>
      <c r="U36" s="114">
        <v>65</v>
      </c>
    </row>
    <row r="37" spans="1:21" s="18" customFormat="1" ht="29.25" customHeight="1">
      <c r="A37" s="22"/>
      <c r="B37" s="22"/>
      <c r="C37" s="25"/>
      <c r="D37" s="126"/>
      <c r="E37" s="127"/>
      <c r="F37" s="26"/>
      <c r="G37" s="128" t="str">
        <f t="shared" si="1"/>
        <v> </v>
      </c>
      <c r="H37" s="21"/>
      <c r="I37" s="50" t="s">
        <v>9</v>
      </c>
      <c r="J37" s="47" t="s">
        <v>49</v>
      </c>
      <c r="K37" s="47" t="s">
        <v>48</v>
      </c>
      <c r="L37" s="48" t="s">
        <v>10</v>
      </c>
      <c r="M37" s="49" t="s">
        <v>11</v>
      </c>
      <c r="N37" s="49" t="s">
        <v>65</v>
      </c>
      <c r="O37" s="47" t="s">
        <v>12</v>
      </c>
      <c r="P37" s="47" t="s">
        <v>17</v>
      </c>
      <c r="T37" s="112">
        <v>1220</v>
      </c>
      <c r="U37" s="114">
        <v>64</v>
      </c>
    </row>
    <row r="38" spans="1:21" s="18" customFormat="1" ht="29.25" customHeight="1">
      <c r="A38" s="22"/>
      <c r="B38" s="22"/>
      <c r="C38" s="25"/>
      <c r="D38" s="126"/>
      <c r="E38" s="127"/>
      <c r="F38" s="26"/>
      <c r="G38" s="128" t="str">
        <f t="shared" si="1"/>
        <v> </v>
      </c>
      <c r="H38" s="21"/>
      <c r="I38" s="22">
        <v>1</v>
      </c>
      <c r="J38" s="23" t="s">
        <v>185</v>
      </c>
      <c r="K38" s="24">
        <f>IF(ISERROR(VLOOKUP(J38,#REF!,2,0)),"",(VLOOKUP(J38,#REF!,2,0)))</f>
      </c>
      <c r="L38" s="25">
        <f>IF(ISERROR(VLOOKUP(J38,#REF!,4,0)),"",(VLOOKUP(J38,#REF!,4,0)))</f>
      </c>
      <c r="M38" s="51">
        <f>IF(ISERROR(VLOOKUP(J38,#REF!,5,0)),"",(VLOOKUP(J38,#REF!,5,0)))</f>
      </c>
      <c r="N38" s="51">
        <f>IF(ISERROR(VLOOKUP(J38,#REF!,6,0)),"",(VLOOKUP(J38,#REF!,6,0)))</f>
      </c>
      <c r="O38" s="26"/>
      <c r="P38" s="24"/>
      <c r="T38" s="112">
        <v>1225</v>
      </c>
      <c r="U38" s="114">
        <v>63</v>
      </c>
    </row>
    <row r="39" spans="1:21" s="18" customFormat="1" ht="29.25" customHeight="1">
      <c r="A39" s="22"/>
      <c r="B39" s="22"/>
      <c r="C39" s="25"/>
      <c r="D39" s="126"/>
      <c r="E39" s="127"/>
      <c r="F39" s="26"/>
      <c r="G39" s="128" t="str">
        <f t="shared" si="1"/>
        <v> </v>
      </c>
      <c r="H39" s="21"/>
      <c r="I39" s="22">
        <v>2</v>
      </c>
      <c r="J39" s="23" t="s">
        <v>186</v>
      </c>
      <c r="K39" s="24">
        <f>IF(ISERROR(VLOOKUP(J39,#REF!,2,0)),"",(VLOOKUP(J39,#REF!,2,0)))</f>
      </c>
      <c r="L39" s="25">
        <f>IF(ISERROR(VLOOKUP(J39,#REF!,4,0)),"",(VLOOKUP(J39,#REF!,4,0)))</f>
      </c>
      <c r="M39" s="51">
        <f>IF(ISERROR(VLOOKUP(J39,#REF!,5,0)),"",(VLOOKUP(J39,#REF!,5,0)))</f>
      </c>
      <c r="N39" s="51">
        <f>IF(ISERROR(VLOOKUP(J39,#REF!,6,0)),"",(VLOOKUP(J39,#REF!,6,0)))</f>
      </c>
      <c r="O39" s="26"/>
      <c r="P39" s="24"/>
      <c r="T39" s="112">
        <v>1230</v>
      </c>
      <c r="U39" s="114">
        <v>62</v>
      </c>
    </row>
    <row r="40" spans="1:21" s="18" customFormat="1" ht="29.25" customHeight="1">
      <c r="A40" s="22"/>
      <c r="B40" s="22"/>
      <c r="C40" s="25"/>
      <c r="D40" s="126"/>
      <c r="E40" s="127"/>
      <c r="F40" s="26"/>
      <c r="G40" s="128" t="str">
        <f t="shared" si="1"/>
        <v> </v>
      </c>
      <c r="H40" s="21"/>
      <c r="I40" s="22">
        <v>3</v>
      </c>
      <c r="J40" s="23" t="s">
        <v>187</v>
      </c>
      <c r="K40" s="24">
        <f>IF(ISERROR(VLOOKUP(J40,#REF!,2,0)),"",(VLOOKUP(J40,#REF!,2,0)))</f>
      </c>
      <c r="L40" s="25">
        <f>IF(ISERROR(VLOOKUP(J40,#REF!,4,0)),"",(VLOOKUP(J40,#REF!,4,0)))</f>
      </c>
      <c r="M40" s="51">
        <f>IF(ISERROR(VLOOKUP(J40,#REF!,5,0)),"",(VLOOKUP(J40,#REF!,5,0)))</f>
      </c>
      <c r="N40" s="51">
        <f>IF(ISERROR(VLOOKUP(J40,#REF!,6,0)),"",(VLOOKUP(J40,#REF!,6,0)))</f>
      </c>
      <c r="O40" s="26"/>
      <c r="P40" s="24"/>
      <c r="T40" s="112">
        <v>1235</v>
      </c>
      <c r="U40" s="114">
        <v>61</v>
      </c>
    </row>
    <row r="41" spans="1:21" s="18" customFormat="1" ht="29.25" customHeight="1">
      <c r="A41" s="22"/>
      <c r="B41" s="22"/>
      <c r="C41" s="25"/>
      <c r="D41" s="126"/>
      <c r="E41" s="127"/>
      <c r="F41" s="26"/>
      <c r="G41" s="128" t="str">
        <f t="shared" si="1"/>
        <v> </v>
      </c>
      <c r="H41" s="21"/>
      <c r="I41" s="22">
        <v>4</v>
      </c>
      <c r="J41" s="23" t="s">
        <v>188</v>
      </c>
      <c r="K41" s="24">
        <f>IF(ISERROR(VLOOKUP(J41,#REF!,2,0)),"",(VLOOKUP(J41,#REF!,2,0)))</f>
      </c>
      <c r="L41" s="25">
        <f>IF(ISERROR(VLOOKUP(J41,#REF!,4,0)),"",(VLOOKUP(J41,#REF!,4,0)))</f>
      </c>
      <c r="M41" s="51">
        <f>IF(ISERROR(VLOOKUP(J41,#REF!,5,0)),"",(VLOOKUP(J41,#REF!,5,0)))</f>
      </c>
      <c r="N41" s="51">
        <f>IF(ISERROR(VLOOKUP(J41,#REF!,6,0)),"",(VLOOKUP(J41,#REF!,6,0)))</f>
      </c>
      <c r="O41" s="26"/>
      <c r="P41" s="24"/>
      <c r="T41" s="112">
        <v>1240</v>
      </c>
      <c r="U41" s="114">
        <v>60</v>
      </c>
    </row>
    <row r="42" spans="1:21" s="18" customFormat="1" ht="29.25" customHeight="1">
      <c r="A42" s="22"/>
      <c r="B42" s="22"/>
      <c r="C42" s="25"/>
      <c r="D42" s="126"/>
      <c r="E42" s="127"/>
      <c r="F42" s="26"/>
      <c r="G42" s="128" t="str">
        <f t="shared" si="1"/>
        <v> </v>
      </c>
      <c r="H42" s="21"/>
      <c r="I42" s="22">
        <v>5</v>
      </c>
      <c r="J42" s="23" t="s">
        <v>189</v>
      </c>
      <c r="K42" s="24">
        <f>IF(ISERROR(VLOOKUP(J42,#REF!,2,0)),"",(VLOOKUP(J42,#REF!,2,0)))</f>
      </c>
      <c r="L42" s="25">
        <f>IF(ISERROR(VLOOKUP(J42,#REF!,4,0)),"",(VLOOKUP(J42,#REF!,4,0)))</f>
      </c>
      <c r="M42" s="51">
        <f>IF(ISERROR(VLOOKUP(J42,#REF!,5,0)),"",(VLOOKUP(J42,#REF!,5,0)))</f>
      </c>
      <c r="N42" s="51">
        <f>IF(ISERROR(VLOOKUP(J42,#REF!,6,0)),"",(VLOOKUP(J42,#REF!,6,0)))</f>
      </c>
      <c r="O42" s="26"/>
      <c r="P42" s="24"/>
      <c r="T42" s="112">
        <v>1245</v>
      </c>
      <c r="U42" s="114">
        <v>59</v>
      </c>
    </row>
    <row r="43" spans="1:21" s="18" customFormat="1" ht="29.25" customHeight="1">
      <c r="A43" s="22"/>
      <c r="B43" s="22"/>
      <c r="C43" s="25"/>
      <c r="D43" s="126"/>
      <c r="E43" s="127"/>
      <c r="F43" s="26"/>
      <c r="G43" s="128" t="str">
        <f t="shared" si="1"/>
        <v> </v>
      </c>
      <c r="H43" s="21"/>
      <c r="I43" s="22">
        <v>6</v>
      </c>
      <c r="J43" s="23" t="s">
        <v>190</v>
      </c>
      <c r="K43" s="24">
        <f>IF(ISERROR(VLOOKUP(J43,#REF!,2,0)),"",(VLOOKUP(J43,#REF!,2,0)))</f>
      </c>
      <c r="L43" s="25">
        <f>IF(ISERROR(VLOOKUP(J43,#REF!,4,0)),"",(VLOOKUP(J43,#REF!,4,0)))</f>
      </c>
      <c r="M43" s="51">
        <f>IF(ISERROR(VLOOKUP(J43,#REF!,5,0)),"",(VLOOKUP(J43,#REF!,5,0)))</f>
      </c>
      <c r="N43" s="51">
        <f>IF(ISERROR(VLOOKUP(J43,#REF!,6,0)),"",(VLOOKUP(J43,#REF!,6,0)))</f>
      </c>
      <c r="O43" s="26"/>
      <c r="P43" s="24"/>
      <c r="T43" s="112">
        <v>1250</v>
      </c>
      <c r="U43" s="114">
        <v>58</v>
      </c>
    </row>
    <row r="44" spans="1:21" s="18" customFormat="1" ht="29.25" customHeight="1">
      <c r="A44" s="22"/>
      <c r="B44" s="22"/>
      <c r="C44" s="25"/>
      <c r="D44" s="126"/>
      <c r="E44" s="127"/>
      <c r="F44" s="26"/>
      <c r="G44" s="128" t="str">
        <f t="shared" si="1"/>
        <v> </v>
      </c>
      <c r="H44" s="21"/>
      <c r="I44" s="22">
        <v>7</v>
      </c>
      <c r="J44" s="23" t="s">
        <v>191</v>
      </c>
      <c r="K44" s="24">
        <f>IF(ISERROR(VLOOKUP(J44,#REF!,2,0)),"",(VLOOKUP(J44,#REF!,2,0)))</f>
      </c>
      <c r="L44" s="25">
        <f>IF(ISERROR(VLOOKUP(J44,#REF!,4,0)),"",(VLOOKUP(J44,#REF!,4,0)))</f>
      </c>
      <c r="M44" s="51">
        <f>IF(ISERROR(VLOOKUP(J44,#REF!,5,0)),"",(VLOOKUP(J44,#REF!,5,0)))</f>
      </c>
      <c r="N44" s="51">
        <f>IF(ISERROR(VLOOKUP(J44,#REF!,6,0)),"",(VLOOKUP(J44,#REF!,6,0)))</f>
      </c>
      <c r="O44" s="26"/>
      <c r="P44" s="24"/>
      <c r="T44" s="112">
        <v>1255</v>
      </c>
      <c r="U44" s="114">
        <v>57</v>
      </c>
    </row>
    <row r="45" spans="1:21" s="18" customFormat="1" ht="29.25" customHeight="1">
      <c r="A45" s="22"/>
      <c r="B45" s="22"/>
      <c r="C45" s="25"/>
      <c r="D45" s="126"/>
      <c r="E45" s="127"/>
      <c r="F45" s="26"/>
      <c r="G45" s="128" t="str">
        <f t="shared" si="1"/>
        <v> </v>
      </c>
      <c r="H45" s="21"/>
      <c r="I45" s="22">
        <v>8</v>
      </c>
      <c r="J45" s="23" t="s">
        <v>192</v>
      </c>
      <c r="K45" s="24">
        <f>IF(ISERROR(VLOOKUP(J45,#REF!,2,0)),"",(VLOOKUP(J45,#REF!,2,0)))</f>
      </c>
      <c r="L45" s="25">
        <f>IF(ISERROR(VLOOKUP(J45,#REF!,4,0)),"",(VLOOKUP(J45,#REF!,4,0)))</f>
      </c>
      <c r="M45" s="51">
        <f>IF(ISERROR(VLOOKUP(J45,#REF!,5,0)),"",(VLOOKUP(J45,#REF!,5,0)))</f>
      </c>
      <c r="N45" s="51">
        <f>IF(ISERROR(VLOOKUP(J45,#REF!,6,0)),"",(VLOOKUP(J45,#REF!,6,0)))</f>
      </c>
      <c r="O45" s="26"/>
      <c r="P45" s="24"/>
      <c r="T45" s="112">
        <v>1260</v>
      </c>
      <c r="U45" s="11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12">
        <v>1265</v>
      </c>
      <c r="U46" s="114">
        <v>55</v>
      </c>
    </row>
    <row r="47" spans="1:21" ht="14.25" customHeight="1">
      <c r="A47" s="30" t="s">
        <v>16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12">
        <v>1270</v>
      </c>
      <c r="U47" s="114">
        <v>54</v>
      </c>
    </row>
    <row r="48" spans="20:21" ht="12.75">
      <c r="T48" s="112">
        <v>1275</v>
      </c>
      <c r="U48" s="114">
        <v>53</v>
      </c>
    </row>
    <row r="49" spans="20:21" ht="12.75">
      <c r="T49" s="112">
        <v>1280</v>
      </c>
      <c r="U49" s="114">
        <v>52</v>
      </c>
    </row>
    <row r="50" spans="20:21" ht="12.75">
      <c r="T50" s="112">
        <v>1285</v>
      </c>
      <c r="U50" s="114">
        <v>51</v>
      </c>
    </row>
    <row r="51" spans="20:21" ht="12.75">
      <c r="T51" s="112">
        <v>1290</v>
      </c>
      <c r="U51" s="114">
        <v>50</v>
      </c>
    </row>
    <row r="52" spans="20:21" ht="12.75">
      <c r="T52" s="112">
        <v>1295</v>
      </c>
      <c r="U52" s="114">
        <v>49</v>
      </c>
    </row>
    <row r="53" spans="20:21" ht="12.75">
      <c r="T53" s="112">
        <v>1300</v>
      </c>
      <c r="U53" s="114">
        <v>48</v>
      </c>
    </row>
    <row r="54" spans="20:21" ht="12.75">
      <c r="T54" s="112">
        <v>1305</v>
      </c>
      <c r="U54" s="114">
        <v>47</v>
      </c>
    </row>
    <row r="55" spans="20:21" ht="12.75">
      <c r="T55" s="112">
        <v>1310</v>
      </c>
      <c r="U55" s="114">
        <v>46</v>
      </c>
    </row>
    <row r="56" spans="20:21" ht="12.75">
      <c r="T56" s="112">
        <v>1315</v>
      </c>
      <c r="U56" s="114">
        <v>45</v>
      </c>
    </row>
    <row r="57" spans="20:21" ht="12.75">
      <c r="T57" s="112">
        <v>1320</v>
      </c>
      <c r="U57" s="114">
        <v>44</v>
      </c>
    </row>
    <row r="58" spans="20:21" ht="12.75">
      <c r="T58" s="112">
        <v>1325</v>
      </c>
      <c r="U58" s="114">
        <v>43</v>
      </c>
    </row>
    <row r="59" spans="20:21" ht="12.75">
      <c r="T59" s="112">
        <v>1330</v>
      </c>
      <c r="U59" s="114">
        <v>42</v>
      </c>
    </row>
    <row r="60" spans="20:21" ht="12.75">
      <c r="T60" s="112">
        <v>1335</v>
      </c>
      <c r="U60" s="114">
        <v>41</v>
      </c>
    </row>
    <row r="61" spans="20:21" ht="12.75">
      <c r="T61" s="112">
        <v>1340</v>
      </c>
      <c r="U61" s="114">
        <v>40</v>
      </c>
    </row>
    <row r="62" spans="20:21" ht="12.75">
      <c r="T62" s="112">
        <v>1345</v>
      </c>
      <c r="U62" s="114">
        <v>39</v>
      </c>
    </row>
    <row r="63" spans="20:21" ht="12.75">
      <c r="T63" s="112">
        <v>1350</v>
      </c>
      <c r="U63" s="114">
        <v>38</v>
      </c>
    </row>
    <row r="64" spans="20:21" ht="12.75">
      <c r="T64" s="112">
        <v>1355</v>
      </c>
      <c r="U64" s="114">
        <v>37</v>
      </c>
    </row>
    <row r="65" spans="20:21" ht="12.75">
      <c r="T65" s="112">
        <v>1360</v>
      </c>
      <c r="U65" s="114">
        <v>36</v>
      </c>
    </row>
    <row r="66" spans="20:21" ht="12.75">
      <c r="T66" s="112">
        <v>1365</v>
      </c>
      <c r="U66" s="114">
        <v>35</v>
      </c>
    </row>
    <row r="67" spans="20:21" ht="12.75">
      <c r="T67" s="112">
        <v>1370</v>
      </c>
      <c r="U67" s="114">
        <v>34</v>
      </c>
    </row>
    <row r="68" spans="20:21" ht="12.75">
      <c r="T68" s="112">
        <v>1375</v>
      </c>
      <c r="U68" s="114">
        <v>33</v>
      </c>
    </row>
    <row r="69" spans="20:21" ht="12.75">
      <c r="T69" s="112">
        <v>1380</v>
      </c>
      <c r="U69" s="114">
        <v>32</v>
      </c>
    </row>
    <row r="70" spans="20:21" ht="12.75">
      <c r="T70" s="112">
        <v>1385</v>
      </c>
      <c r="U70" s="114">
        <v>31</v>
      </c>
    </row>
    <row r="71" spans="20:21" ht="12.75">
      <c r="T71" s="112">
        <v>1390</v>
      </c>
      <c r="U71" s="114">
        <v>30</v>
      </c>
    </row>
    <row r="72" spans="20:21" ht="12.75">
      <c r="T72" s="112">
        <v>1395</v>
      </c>
      <c r="U72" s="114">
        <v>29</v>
      </c>
    </row>
    <row r="73" spans="20:21" ht="12.75">
      <c r="T73" s="112">
        <v>1400</v>
      </c>
      <c r="U73" s="114">
        <v>28</v>
      </c>
    </row>
    <row r="74" spans="20:21" ht="12.75">
      <c r="T74" s="112">
        <v>1405</v>
      </c>
      <c r="U74" s="114">
        <v>27</v>
      </c>
    </row>
    <row r="75" spans="20:21" ht="12.75">
      <c r="T75" s="112">
        <v>1410</v>
      </c>
      <c r="U75" s="114">
        <v>26</v>
      </c>
    </row>
    <row r="76" spans="20:21" ht="12.75">
      <c r="T76" s="112">
        <v>1415</v>
      </c>
      <c r="U76" s="114">
        <v>25</v>
      </c>
    </row>
    <row r="77" spans="20:21" ht="12.75">
      <c r="T77" s="112">
        <v>1420</v>
      </c>
      <c r="U77" s="114">
        <v>24</v>
      </c>
    </row>
    <row r="78" spans="20:21" ht="12.75">
      <c r="T78" s="112">
        <v>1425</v>
      </c>
      <c r="U78" s="114">
        <v>23</v>
      </c>
    </row>
    <row r="79" spans="20:21" ht="12.75">
      <c r="T79" s="112">
        <v>1430</v>
      </c>
      <c r="U79" s="114">
        <v>22</v>
      </c>
    </row>
    <row r="80" spans="20:21" ht="12.75">
      <c r="T80" s="112">
        <v>1435</v>
      </c>
      <c r="U80" s="114">
        <v>21</v>
      </c>
    </row>
    <row r="81" spans="20:21" ht="12.75">
      <c r="T81" s="112">
        <v>1440</v>
      </c>
      <c r="U81" s="114">
        <v>20</v>
      </c>
    </row>
    <row r="82" spans="20:21" ht="12.75">
      <c r="T82" s="112">
        <v>1450</v>
      </c>
      <c r="U82" s="114">
        <v>19</v>
      </c>
    </row>
    <row r="83" spans="20:21" ht="12.75">
      <c r="T83" s="112">
        <v>1460</v>
      </c>
      <c r="U83" s="114">
        <v>18</v>
      </c>
    </row>
    <row r="84" spans="20:21" ht="12.75">
      <c r="T84" s="112">
        <v>1470</v>
      </c>
      <c r="U84" s="114">
        <v>17</v>
      </c>
    </row>
    <row r="85" spans="20:21" ht="12.75">
      <c r="T85" s="112">
        <v>1480</v>
      </c>
      <c r="U85" s="114">
        <v>16</v>
      </c>
    </row>
    <row r="86" spans="20:21" ht="12.75">
      <c r="T86" s="112">
        <v>1490</v>
      </c>
      <c r="U86" s="114">
        <v>15</v>
      </c>
    </row>
    <row r="87" spans="20:21" ht="12.75">
      <c r="T87" s="112">
        <v>1500</v>
      </c>
      <c r="U87" s="114">
        <v>14</v>
      </c>
    </row>
    <row r="88" spans="20:21" ht="12.75">
      <c r="T88" s="112">
        <v>1510</v>
      </c>
      <c r="U88" s="114">
        <v>13</v>
      </c>
    </row>
    <row r="89" spans="20:21" ht="12.75">
      <c r="T89" s="112">
        <v>1520</v>
      </c>
      <c r="U89" s="114">
        <v>12</v>
      </c>
    </row>
    <row r="90" spans="20:21" ht="12.75">
      <c r="T90" s="112">
        <v>1530</v>
      </c>
      <c r="U90" s="114">
        <v>11</v>
      </c>
    </row>
    <row r="91" spans="20:21" ht="12.75">
      <c r="T91" s="112">
        <v>1540</v>
      </c>
      <c r="U91" s="114">
        <v>10</v>
      </c>
    </row>
    <row r="92" spans="20:21" ht="12.75">
      <c r="T92" s="112">
        <v>1550</v>
      </c>
      <c r="U92" s="114">
        <v>9</v>
      </c>
    </row>
    <row r="93" spans="20:21" ht="12.75">
      <c r="T93" s="112">
        <v>1560</v>
      </c>
      <c r="U93" s="114">
        <v>8</v>
      </c>
    </row>
    <row r="94" spans="20:21" ht="12.75">
      <c r="T94" s="112">
        <v>1570</v>
      </c>
      <c r="U94" s="114">
        <v>7</v>
      </c>
    </row>
    <row r="95" spans="20:21" ht="12.75">
      <c r="T95" s="112">
        <v>1580</v>
      </c>
      <c r="U95" s="114">
        <v>6</v>
      </c>
    </row>
    <row r="96" spans="20:21" ht="12.75">
      <c r="T96" s="112">
        <v>1590</v>
      </c>
      <c r="U96" s="114">
        <v>5</v>
      </c>
    </row>
    <row r="97" spans="20:21" ht="12.75">
      <c r="T97" s="112">
        <v>1600</v>
      </c>
      <c r="U97" s="114">
        <v>4</v>
      </c>
    </row>
    <row r="98" spans="20:21" ht="12.75">
      <c r="T98" s="112">
        <v>1620</v>
      </c>
      <c r="U98" s="114">
        <v>3</v>
      </c>
    </row>
    <row r="99" spans="20:21" ht="12.75">
      <c r="T99" s="112">
        <v>1640</v>
      </c>
      <c r="U99" s="114">
        <v>2</v>
      </c>
    </row>
    <row r="100" spans="20:21" ht="12.75">
      <c r="T100" s="112">
        <v>1660</v>
      </c>
      <c r="U100" s="114">
        <v>1</v>
      </c>
    </row>
  </sheetData>
  <sheetProtection/>
  <mergeCells count="18"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  <mergeCell ref="I3:L3"/>
    <mergeCell ref="N4:P4"/>
    <mergeCell ref="N5:P5"/>
    <mergeCell ref="G6:G7"/>
    <mergeCell ref="F6:F7"/>
    <mergeCell ref="C6:C7"/>
    <mergeCell ref="D6:D7"/>
    <mergeCell ref="E6:E7"/>
  </mergeCells>
  <conditionalFormatting sqref="N1:N65536">
    <cfRule type="containsText" priority="2" dxfId="0" operator="containsText" stopIfTrue="1" text="FERDİ">
      <formula>NOT(ISERROR(SEARCH("FERDİ",N1)))</formula>
    </cfRule>
  </conditionalFormatting>
  <conditionalFormatting sqref="E1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2">
      <selection activeCell="E13" sqref="D12:E13"/>
    </sheetView>
  </sheetViews>
  <sheetFormatPr defaultColWidth="9.140625" defaultRowHeight="12.75"/>
  <cols>
    <col min="1" max="1" width="4.8515625" style="27" customWidth="1"/>
    <col min="2" max="2" width="10.00390625" style="27" bestFit="1" customWidth="1"/>
    <col min="3" max="3" width="14.421875" style="20" customWidth="1"/>
    <col min="4" max="4" width="22.140625" style="53" customWidth="1"/>
    <col min="5" max="5" width="32.8515625" style="53" customWidth="1"/>
    <col min="6" max="6" width="9.28125" style="99" customWidth="1"/>
    <col min="7" max="7" width="7.57421875" style="28" customWidth="1"/>
    <col min="8" max="8" width="2.140625" style="20" customWidth="1"/>
    <col min="9" max="9" width="4.421875" style="27" customWidth="1"/>
    <col min="10" max="10" width="12.421875" style="27" hidden="1" customWidth="1"/>
    <col min="11" max="11" width="6.57421875" style="27" customWidth="1"/>
    <col min="12" max="12" width="11.57421875" style="29" customWidth="1"/>
    <col min="13" max="13" width="14.7109375" style="57" bestFit="1" customWidth="1"/>
    <col min="14" max="14" width="26.7109375" style="57" customWidth="1"/>
    <col min="15" max="15" width="9.57421875" style="99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18" hidden="1" customWidth="1"/>
    <col min="21" max="21" width="9.140625" style="114" hidden="1" customWidth="1"/>
    <col min="22" max="16384" width="9.140625" style="20" customWidth="1"/>
  </cols>
  <sheetData>
    <row r="1" spans="1:21" s="9" customFormat="1" ht="50.25" customHeight="1">
      <c r="A1" s="190" t="str">
        <f>('YARIŞMA BİLGİLERİ'!A2)</f>
        <v>Gençlik ve Spor Bakanlığı
Spor Genel Müdürlüğü
Spor Faaliyetleri Daire Başkanlığı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T1" s="117">
        <v>21500</v>
      </c>
      <c r="U1" s="111">
        <v>100</v>
      </c>
    </row>
    <row r="2" spans="1:21" s="9" customFormat="1" ht="24.75" customHeight="1">
      <c r="A2" s="191" t="str">
        <f>'YARIŞMA BİLGİLERİ'!F19</f>
        <v>TÜRKİYE GÖRME ENGELLİLER SPOR FEDERASYONU                                                                                                                               2019 TÜRKİYE ATLETİZM ŞAMPİYONASI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T2" s="117">
        <v>21525</v>
      </c>
      <c r="U2" s="111">
        <v>99</v>
      </c>
    </row>
    <row r="3" spans="1:21" s="11" customFormat="1" ht="29.25" customHeight="1">
      <c r="A3" s="192" t="s">
        <v>60</v>
      </c>
      <c r="B3" s="192"/>
      <c r="C3" s="192"/>
      <c r="D3" s="193" t="s">
        <v>198</v>
      </c>
      <c r="E3" s="193"/>
      <c r="F3" s="194" t="s">
        <v>21</v>
      </c>
      <c r="G3" s="194"/>
      <c r="H3" s="10" t="s">
        <v>50</v>
      </c>
      <c r="I3" s="208"/>
      <c r="J3" s="208"/>
      <c r="K3" s="208"/>
      <c r="L3" s="208"/>
      <c r="M3" s="60"/>
      <c r="N3" s="196"/>
      <c r="O3" s="196"/>
      <c r="P3" s="196"/>
      <c r="T3" s="117">
        <v>21550</v>
      </c>
      <c r="U3" s="111">
        <v>98</v>
      </c>
    </row>
    <row r="4" spans="1:21" s="11" customFormat="1" ht="17.25" customHeight="1">
      <c r="A4" s="201" t="s">
        <v>53</v>
      </c>
      <c r="B4" s="201"/>
      <c r="C4" s="201"/>
      <c r="D4" s="202" t="str">
        <f>'YARIŞMA BİLGİLERİ'!F21</f>
        <v>12-14 YAŞ ERKEK B 2</v>
      </c>
      <c r="E4" s="209"/>
      <c r="F4" s="100"/>
      <c r="G4" s="33"/>
      <c r="H4" s="33"/>
      <c r="I4" s="33"/>
      <c r="J4" s="33"/>
      <c r="K4" s="33"/>
      <c r="L4" s="34"/>
      <c r="M4" s="61" t="s">
        <v>5</v>
      </c>
      <c r="N4" s="197"/>
      <c r="O4" s="197"/>
      <c r="P4" s="197"/>
      <c r="T4" s="117">
        <v>21575</v>
      </c>
      <c r="U4" s="111">
        <v>97</v>
      </c>
    </row>
    <row r="5" spans="1:21" s="9" customFormat="1" ht="15" customHeight="1">
      <c r="A5" s="12"/>
      <c r="B5" s="12"/>
      <c r="C5" s="13"/>
      <c r="D5" s="14"/>
      <c r="E5" s="15"/>
      <c r="F5" s="101"/>
      <c r="G5" s="15"/>
      <c r="H5" s="15"/>
      <c r="I5" s="12"/>
      <c r="J5" s="12"/>
      <c r="K5" s="12"/>
      <c r="L5" s="16"/>
      <c r="M5" s="17"/>
      <c r="N5" s="211">
        <f ca="1">NOW()</f>
        <v>43573.586044675925</v>
      </c>
      <c r="O5" s="211"/>
      <c r="P5" s="211"/>
      <c r="T5" s="117">
        <v>21600</v>
      </c>
      <c r="U5" s="111">
        <v>96</v>
      </c>
    </row>
    <row r="6" spans="1:21" s="18" customFormat="1" ht="18.75" customHeight="1">
      <c r="A6" s="203" t="s">
        <v>9</v>
      </c>
      <c r="B6" s="205" t="s">
        <v>48</v>
      </c>
      <c r="C6" s="207" t="s">
        <v>56</v>
      </c>
      <c r="D6" s="204" t="s">
        <v>11</v>
      </c>
      <c r="E6" s="204" t="s">
        <v>65</v>
      </c>
      <c r="F6" s="210" t="s">
        <v>12</v>
      </c>
      <c r="G6" s="199"/>
      <c r="I6" s="119" t="s">
        <v>13</v>
      </c>
      <c r="J6" s="120"/>
      <c r="K6" s="120"/>
      <c r="L6" s="120"/>
      <c r="M6" s="120"/>
      <c r="N6" s="120"/>
      <c r="O6" s="120"/>
      <c r="P6" s="121"/>
      <c r="T6" s="117">
        <v>21625</v>
      </c>
      <c r="U6" s="114">
        <v>95</v>
      </c>
    </row>
    <row r="7" spans="1:21" ht="26.25" customHeight="1">
      <c r="A7" s="203"/>
      <c r="B7" s="206"/>
      <c r="C7" s="207"/>
      <c r="D7" s="204"/>
      <c r="E7" s="204"/>
      <c r="F7" s="210"/>
      <c r="G7" s="200"/>
      <c r="H7" s="19"/>
      <c r="I7" s="50" t="s">
        <v>9</v>
      </c>
      <c r="J7" s="50" t="s">
        <v>49</v>
      </c>
      <c r="K7" s="50" t="s">
        <v>48</v>
      </c>
      <c r="L7" s="78" t="s">
        <v>10</v>
      </c>
      <c r="M7" s="79" t="s">
        <v>11</v>
      </c>
      <c r="N7" s="79" t="s">
        <v>65</v>
      </c>
      <c r="O7" s="95" t="s">
        <v>12</v>
      </c>
      <c r="P7" s="50" t="s">
        <v>17</v>
      </c>
      <c r="T7" s="117">
        <v>21650</v>
      </c>
      <c r="U7" s="114">
        <v>94</v>
      </c>
    </row>
    <row r="8" spans="1:21" s="18" customFormat="1" ht="30" customHeight="1">
      <c r="A8" s="22">
        <v>1</v>
      </c>
      <c r="B8" s="22">
        <v>108</v>
      </c>
      <c r="C8" s="25">
        <v>38773</v>
      </c>
      <c r="D8" s="126" t="s">
        <v>200</v>
      </c>
      <c r="E8" s="127" t="s">
        <v>201</v>
      </c>
      <c r="F8" s="96">
        <v>14888</v>
      </c>
      <c r="G8" s="96"/>
      <c r="H8" s="21"/>
      <c r="I8" s="22">
        <v>1</v>
      </c>
      <c r="J8" s="23" t="s">
        <v>23</v>
      </c>
      <c r="K8" s="24">
        <v>259</v>
      </c>
      <c r="L8" s="25">
        <v>38701</v>
      </c>
      <c r="M8" s="51" t="s">
        <v>210</v>
      </c>
      <c r="N8" s="51" t="s">
        <v>211</v>
      </c>
      <c r="O8" s="96">
        <v>15842</v>
      </c>
      <c r="P8" s="24"/>
      <c r="T8" s="117">
        <v>21675</v>
      </c>
      <c r="U8" s="114">
        <v>93</v>
      </c>
    </row>
    <row r="9" spans="1:21" s="18" customFormat="1" ht="30" customHeight="1">
      <c r="A9" s="22">
        <v>2</v>
      </c>
      <c r="B9" s="22">
        <v>259</v>
      </c>
      <c r="C9" s="25">
        <v>38701</v>
      </c>
      <c r="D9" s="126" t="s">
        <v>210</v>
      </c>
      <c r="E9" s="127" t="s">
        <v>211</v>
      </c>
      <c r="F9" s="96">
        <v>15842</v>
      </c>
      <c r="G9" s="134"/>
      <c r="H9" s="21"/>
      <c r="I9" s="22">
        <v>2</v>
      </c>
      <c r="J9" s="23" t="s">
        <v>24</v>
      </c>
      <c r="K9" s="24">
        <v>108</v>
      </c>
      <c r="L9" s="25">
        <v>38773</v>
      </c>
      <c r="M9" s="144" t="s">
        <v>200</v>
      </c>
      <c r="N9" s="144" t="s">
        <v>201</v>
      </c>
      <c r="O9" s="96">
        <v>14888</v>
      </c>
      <c r="P9" s="24"/>
      <c r="T9" s="117">
        <v>21700</v>
      </c>
      <c r="U9" s="114">
        <v>92</v>
      </c>
    </row>
    <row r="10" spans="1:21" s="18" customFormat="1" ht="30" customHeight="1">
      <c r="A10" s="22"/>
      <c r="B10" s="22"/>
      <c r="C10" s="25"/>
      <c r="D10" s="126"/>
      <c r="E10" s="127"/>
      <c r="F10" s="96"/>
      <c r="G10" s="134"/>
      <c r="H10" s="21"/>
      <c r="I10" s="22">
        <v>3</v>
      </c>
      <c r="J10" s="23" t="s">
        <v>25</v>
      </c>
      <c r="K10" s="24"/>
      <c r="L10" s="25"/>
      <c r="M10" s="144"/>
      <c r="N10" s="144"/>
      <c r="O10" s="96"/>
      <c r="P10" s="24"/>
      <c r="T10" s="117">
        <v>21725</v>
      </c>
      <c r="U10" s="114">
        <v>91</v>
      </c>
    </row>
    <row r="11" spans="1:21" s="18" customFormat="1" ht="30" customHeight="1">
      <c r="A11" s="22"/>
      <c r="B11" s="22"/>
      <c r="C11" s="25"/>
      <c r="D11" s="126"/>
      <c r="E11" s="127"/>
      <c r="F11" s="96"/>
      <c r="G11" s="134"/>
      <c r="H11" s="21"/>
      <c r="I11" s="22">
        <v>4</v>
      </c>
      <c r="J11" s="23" t="s">
        <v>26</v>
      </c>
      <c r="K11" s="24"/>
      <c r="L11" s="25"/>
      <c r="M11" s="144"/>
      <c r="N11" s="144"/>
      <c r="O11" s="96"/>
      <c r="P11" s="24"/>
      <c r="T11" s="117">
        <v>21750</v>
      </c>
      <c r="U11" s="114">
        <v>90</v>
      </c>
    </row>
    <row r="12" spans="1:21" s="18" customFormat="1" ht="30" customHeight="1">
      <c r="A12" s="22"/>
      <c r="B12" s="22"/>
      <c r="C12" s="25"/>
      <c r="D12" s="126"/>
      <c r="E12" s="127"/>
      <c r="F12" s="96"/>
      <c r="G12" s="134"/>
      <c r="H12" s="21"/>
      <c r="I12" s="22">
        <v>5</v>
      </c>
      <c r="J12" s="23" t="s">
        <v>27</v>
      </c>
      <c r="K12" s="24">
        <f>IF(ISERROR(VLOOKUP(J12,#REF!,2,0)),"",(VLOOKUP(J12,#REF!,2,0)))</f>
      </c>
      <c r="L12" s="25">
        <f>IF(ISERROR(VLOOKUP(J12,#REF!,4,0)),"",(VLOOKUP(J12,#REF!,4,0)))</f>
      </c>
      <c r="M12" s="51">
        <f>IF(ISERROR(VLOOKUP(J12,#REF!,5,0)),"",(VLOOKUP(J12,#REF!,5,0)))</f>
      </c>
      <c r="N12" s="51">
        <f>IF(ISERROR(VLOOKUP(J12,#REF!,6,0)),"",(VLOOKUP(J12,#REF!,6,0)))</f>
      </c>
      <c r="O12" s="96"/>
      <c r="P12" s="24"/>
      <c r="T12" s="117">
        <v>21775</v>
      </c>
      <c r="U12" s="114">
        <v>89</v>
      </c>
    </row>
    <row r="13" spans="1:21" s="18" customFormat="1" ht="30" customHeight="1">
      <c r="A13" s="22"/>
      <c r="B13" s="22"/>
      <c r="C13" s="25"/>
      <c r="D13" s="126"/>
      <c r="E13" s="127"/>
      <c r="F13" s="96"/>
      <c r="G13" s="134"/>
      <c r="H13" s="21"/>
      <c r="I13" s="22">
        <v>6</v>
      </c>
      <c r="J13" s="23" t="s">
        <v>28</v>
      </c>
      <c r="K13" s="24">
        <f>IF(ISERROR(VLOOKUP(J13,#REF!,2,0)),"",(VLOOKUP(J13,#REF!,2,0)))</f>
      </c>
      <c r="L13" s="25">
        <f>IF(ISERROR(VLOOKUP(J13,#REF!,4,0)),"",(VLOOKUP(J13,#REF!,4,0)))</f>
      </c>
      <c r="M13" s="51">
        <f>IF(ISERROR(VLOOKUP(J13,#REF!,5,0)),"",(VLOOKUP(J13,#REF!,5,0)))</f>
      </c>
      <c r="N13" s="51">
        <f>IF(ISERROR(VLOOKUP(J13,#REF!,6,0)),"",(VLOOKUP(J13,#REF!,6,0)))</f>
      </c>
      <c r="O13" s="96"/>
      <c r="P13" s="24"/>
      <c r="T13" s="117">
        <v>21800</v>
      </c>
      <c r="U13" s="114">
        <v>88</v>
      </c>
    </row>
    <row r="14" spans="1:21" s="18" customFormat="1" ht="30" customHeight="1">
      <c r="A14" s="22"/>
      <c r="B14" s="22"/>
      <c r="C14" s="25"/>
      <c r="D14" s="126"/>
      <c r="E14" s="127"/>
      <c r="F14" s="96"/>
      <c r="G14" s="134"/>
      <c r="H14" s="21"/>
      <c r="I14" s="22">
        <v>7</v>
      </c>
      <c r="J14" s="23" t="s">
        <v>98</v>
      </c>
      <c r="K14" s="24">
        <f>IF(ISERROR(VLOOKUP(J14,#REF!,2,0)),"",(VLOOKUP(J14,#REF!,2,0)))</f>
      </c>
      <c r="L14" s="25">
        <f>IF(ISERROR(VLOOKUP(J14,#REF!,4,0)),"",(VLOOKUP(J14,#REF!,4,0)))</f>
      </c>
      <c r="M14" s="51">
        <f>IF(ISERROR(VLOOKUP(J14,#REF!,5,0)),"",(VLOOKUP(J14,#REF!,5,0)))</f>
      </c>
      <c r="N14" s="51">
        <f>IF(ISERROR(VLOOKUP(J14,#REF!,6,0)),"",(VLOOKUP(J14,#REF!,6,0)))</f>
      </c>
      <c r="O14" s="96"/>
      <c r="P14" s="24"/>
      <c r="T14" s="117">
        <v>21825</v>
      </c>
      <c r="U14" s="114">
        <v>87</v>
      </c>
    </row>
    <row r="15" spans="1:21" s="18" customFormat="1" ht="30" customHeight="1">
      <c r="A15" s="22"/>
      <c r="B15" s="22"/>
      <c r="C15" s="25"/>
      <c r="D15" s="126"/>
      <c r="E15" s="127"/>
      <c r="F15" s="96"/>
      <c r="G15" s="134"/>
      <c r="H15" s="21"/>
      <c r="I15" s="22">
        <v>8</v>
      </c>
      <c r="J15" s="23" t="s">
        <v>99</v>
      </c>
      <c r="K15" s="24">
        <f>IF(ISERROR(VLOOKUP(J15,#REF!,2,0)),"",(VLOOKUP(J15,#REF!,2,0)))</f>
      </c>
      <c r="L15" s="25">
        <f>IF(ISERROR(VLOOKUP(J15,#REF!,4,0)),"",(VLOOKUP(J15,#REF!,4,0)))</f>
      </c>
      <c r="M15" s="51">
        <f>IF(ISERROR(VLOOKUP(J15,#REF!,5,0)),"",(VLOOKUP(J15,#REF!,5,0)))</f>
      </c>
      <c r="N15" s="51">
        <f>IF(ISERROR(VLOOKUP(J15,#REF!,6,0)),"",(VLOOKUP(J15,#REF!,6,0)))</f>
      </c>
      <c r="O15" s="96"/>
      <c r="P15" s="24"/>
      <c r="T15" s="117">
        <v>21850</v>
      </c>
      <c r="U15" s="114">
        <v>86</v>
      </c>
    </row>
    <row r="16" spans="1:21" s="18" customFormat="1" ht="30" customHeight="1">
      <c r="A16" s="22"/>
      <c r="B16" s="22"/>
      <c r="C16" s="25"/>
      <c r="D16" s="126"/>
      <c r="E16" s="127"/>
      <c r="F16" s="96"/>
      <c r="G16" s="134"/>
      <c r="H16" s="21"/>
      <c r="I16" s="22">
        <v>9</v>
      </c>
      <c r="J16" s="23" t="s">
        <v>100</v>
      </c>
      <c r="K16" s="24">
        <f>IF(ISERROR(VLOOKUP(J16,#REF!,2,0)),"",(VLOOKUP(J16,#REF!,2,0)))</f>
      </c>
      <c r="L16" s="25">
        <f>IF(ISERROR(VLOOKUP(J16,#REF!,4,0)),"",(VLOOKUP(J16,#REF!,4,0)))</f>
      </c>
      <c r="M16" s="51">
        <f>IF(ISERROR(VLOOKUP(J16,#REF!,5,0)),"",(VLOOKUP(J16,#REF!,5,0)))</f>
      </c>
      <c r="N16" s="51">
        <f>IF(ISERROR(VLOOKUP(J16,#REF!,6,0)),"",(VLOOKUP(J16,#REF!,6,0)))</f>
      </c>
      <c r="O16" s="96"/>
      <c r="P16" s="24"/>
      <c r="T16" s="117">
        <v>21875</v>
      </c>
      <c r="U16" s="114">
        <v>85</v>
      </c>
    </row>
    <row r="17" spans="1:21" s="18" customFormat="1" ht="30" customHeight="1">
      <c r="A17" s="22"/>
      <c r="B17" s="22"/>
      <c r="C17" s="25"/>
      <c r="D17" s="126"/>
      <c r="E17" s="127"/>
      <c r="F17" s="96"/>
      <c r="G17" s="134"/>
      <c r="H17" s="21"/>
      <c r="I17" s="22">
        <v>10</v>
      </c>
      <c r="J17" s="23" t="s">
        <v>101</v>
      </c>
      <c r="K17" s="24">
        <f>IF(ISERROR(VLOOKUP(J17,#REF!,2,0)),"",(VLOOKUP(J17,#REF!,2,0)))</f>
      </c>
      <c r="L17" s="25">
        <f>IF(ISERROR(VLOOKUP(J17,#REF!,4,0)),"",(VLOOKUP(J17,#REF!,4,0)))</f>
      </c>
      <c r="M17" s="51">
        <f>IF(ISERROR(VLOOKUP(J17,#REF!,5,0)),"",(VLOOKUP(J17,#REF!,5,0)))</f>
      </c>
      <c r="N17" s="96">
        <f>IF(ISERROR(VLOOKUP(J17,#REF!,6,0)),"",(VLOOKUP(J17,#REF!,6,0)))</f>
      </c>
      <c r="O17" s="96"/>
      <c r="P17" s="24"/>
      <c r="T17" s="117">
        <v>21900</v>
      </c>
      <c r="U17" s="114">
        <v>84</v>
      </c>
    </row>
    <row r="18" spans="1:21" s="18" customFormat="1" ht="30" customHeight="1">
      <c r="A18" s="22"/>
      <c r="B18" s="22"/>
      <c r="C18" s="25"/>
      <c r="D18" s="126"/>
      <c r="E18" s="127"/>
      <c r="F18" s="96"/>
      <c r="G18" s="134"/>
      <c r="H18" s="21"/>
      <c r="I18" s="22">
        <v>11</v>
      </c>
      <c r="J18" s="23" t="s">
        <v>102</v>
      </c>
      <c r="K18" s="24">
        <f>IF(ISERROR(VLOOKUP(J18,#REF!,2,0)),"",(VLOOKUP(J18,#REF!,2,0)))</f>
      </c>
      <c r="L18" s="25">
        <f>IF(ISERROR(VLOOKUP(J18,#REF!,4,0)),"",(VLOOKUP(J18,#REF!,4,0)))</f>
      </c>
      <c r="M18" s="51">
        <f>IF(ISERROR(VLOOKUP(J18,#REF!,5,0)),"",(VLOOKUP(J18,#REF!,5,0)))</f>
      </c>
      <c r="N18" s="51">
        <f>IF(ISERROR(VLOOKUP(J18,#REF!,6,0)),"",(VLOOKUP(J18,#REF!,6,0)))</f>
      </c>
      <c r="O18" s="96"/>
      <c r="P18" s="24"/>
      <c r="T18" s="117">
        <v>21925</v>
      </c>
      <c r="U18" s="114">
        <v>83</v>
      </c>
    </row>
    <row r="19" spans="1:21" s="18" customFormat="1" ht="30" customHeight="1">
      <c r="A19" s="22"/>
      <c r="B19" s="22"/>
      <c r="C19" s="25"/>
      <c r="D19" s="126"/>
      <c r="E19" s="127"/>
      <c r="F19" s="96"/>
      <c r="G19" s="130"/>
      <c r="H19" s="21"/>
      <c r="I19" s="22">
        <v>12</v>
      </c>
      <c r="J19" s="23" t="s">
        <v>103</v>
      </c>
      <c r="K19" s="24">
        <f>IF(ISERROR(VLOOKUP(J19,#REF!,2,0)),"",(VLOOKUP(J19,#REF!,2,0)))</f>
      </c>
      <c r="L19" s="25">
        <f>IF(ISERROR(VLOOKUP(J19,#REF!,4,0)),"",(VLOOKUP(J19,#REF!,4,0)))</f>
      </c>
      <c r="M19" s="51">
        <f>IF(ISERROR(VLOOKUP(J19,#REF!,5,0)),"",(VLOOKUP(J19,#REF!,5,0)))</f>
      </c>
      <c r="N19" s="51">
        <f>IF(ISERROR(VLOOKUP(J19,#REF!,6,0)),"",(VLOOKUP(J19,#REF!,6,0)))</f>
      </c>
      <c r="O19" s="96"/>
      <c r="P19" s="24"/>
      <c r="T19" s="117">
        <v>21950</v>
      </c>
      <c r="U19" s="114">
        <v>82</v>
      </c>
    </row>
    <row r="20" spans="1:21" s="18" customFormat="1" ht="30" customHeight="1">
      <c r="A20" s="22"/>
      <c r="B20" s="22"/>
      <c r="C20" s="25"/>
      <c r="D20" s="126"/>
      <c r="E20" s="127"/>
      <c r="F20" s="96"/>
      <c r="G20" s="130"/>
      <c r="H20" s="21"/>
      <c r="I20" s="119" t="s">
        <v>14</v>
      </c>
      <c r="J20" s="120"/>
      <c r="K20" s="120"/>
      <c r="L20" s="120"/>
      <c r="M20" s="120"/>
      <c r="N20" s="120"/>
      <c r="O20" s="120"/>
      <c r="P20" s="121"/>
      <c r="T20" s="117">
        <v>21975</v>
      </c>
      <c r="U20" s="114">
        <v>81</v>
      </c>
    </row>
    <row r="21" spans="1:21" s="18" customFormat="1" ht="30" customHeight="1">
      <c r="A21" s="22"/>
      <c r="B21" s="22"/>
      <c r="C21" s="25"/>
      <c r="D21" s="126"/>
      <c r="E21" s="127"/>
      <c r="F21" s="96"/>
      <c r="G21" s="130"/>
      <c r="H21" s="21"/>
      <c r="I21" s="50" t="s">
        <v>9</v>
      </c>
      <c r="J21" s="50" t="s">
        <v>49</v>
      </c>
      <c r="K21" s="50" t="s">
        <v>48</v>
      </c>
      <c r="L21" s="78" t="s">
        <v>10</v>
      </c>
      <c r="M21" s="79" t="s">
        <v>11</v>
      </c>
      <c r="N21" s="79" t="s">
        <v>65</v>
      </c>
      <c r="O21" s="95" t="s">
        <v>12</v>
      </c>
      <c r="P21" s="50" t="s">
        <v>17</v>
      </c>
      <c r="T21" s="117">
        <v>22000</v>
      </c>
      <c r="U21" s="114">
        <v>80</v>
      </c>
    </row>
    <row r="22" spans="1:21" s="18" customFormat="1" ht="30" customHeight="1">
      <c r="A22" s="22"/>
      <c r="B22" s="22"/>
      <c r="C22" s="25"/>
      <c r="D22" s="126"/>
      <c r="E22" s="127"/>
      <c r="F22" s="96"/>
      <c r="G22" s="130"/>
      <c r="H22" s="21"/>
      <c r="I22" s="22">
        <v>1</v>
      </c>
      <c r="J22" s="23" t="s">
        <v>29</v>
      </c>
      <c r="K22" s="24">
        <f>IF(ISERROR(VLOOKUP(J22,#REF!,2,0)),"",(VLOOKUP(J22,#REF!,2,0)))</f>
      </c>
      <c r="L22" s="25">
        <f>IF(ISERROR(VLOOKUP(J22,#REF!,4,0)),"",(VLOOKUP(J22,#REF!,4,0)))</f>
      </c>
      <c r="M22" s="51">
        <f>IF(ISERROR(VLOOKUP(J22,#REF!,5,0)),"",(VLOOKUP(J22,#REF!,5,0)))</f>
      </c>
      <c r="N22" s="51">
        <f>IF(ISERROR(VLOOKUP(J22,#REF!,6,0)),"",(VLOOKUP(J22,#REF!,6,0)))</f>
      </c>
      <c r="O22" s="96"/>
      <c r="P22" s="24"/>
      <c r="T22" s="117">
        <v>22025</v>
      </c>
      <c r="U22" s="114">
        <v>79</v>
      </c>
    </row>
    <row r="23" spans="1:21" s="18" customFormat="1" ht="30" customHeight="1">
      <c r="A23" s="22"/>
      <c r="B23" s="22"/>
      <c r="C23" s="25"/>
      <c r="D23" s="126"/>
      <c r="E23" s="127"/>
      <c r="F23" s="96"/>
      <c r="G23" s="130"/>
      <c r="H23" s="21"/>
      <c r="I23" s="22">
        <v>2</v>
      </c>
      <c r="J23" s="23" t="s">
        <v>30</v>
      </c>
      <c r="K23" s="24">
        <f>IF(ISERROR(VLOOKUP(J23,#REF!,2,0)),"",(VLOOKUP(J23,#REF!,2,0)))</f>
      </c>
      <c r="L23" s="25">
        <f>IF(ISERROR(VLOOKUP(J23,#REF!,4,0)),"",(VLOOKUP(J23,#REF!,4,0)))</f>
      </c>
      <c r="M23" s="51">
        <f>IF(ISERROR(VLOOKUP(J23,#REF!,5,0)),"",(VLOOKUP(J23,#REF!,5,0)))</f>
      </c>
      <c r="N23" s="51">
        <f>IF(ISERROR(VLOOKUP(J23,#REF!,6,0)),"",(VLOOKUP(J23,#REF!,6,0)))</f>
      </c>
      <c r="O23" s="96"/>
      <c r="P23" s="24"/>
      <c r="T23" s="117">
        <v>22050</v>
      </c>
      <c r="U23" s="114">
        <v>78</v>
      </c>
    </row>
    <row r="24" spans="1:21" s="18" customFormat="1" ht="30" customHeight="1">
      <c r="A24" s="22"/>
      <c r="B24" s="22"/>
      <c r="C24" s="25"/>
      <c r="D24" s="126"/>
      <c r="E24" s="127"/>
      <c r="F24" s="96"/>
      <c r="G24" s="130" t="e">
        <f aca="true" t="shared" si="0" ref="G24:G36">VLOOKUP(SMALL($T$1:$U$1550,COUNTIF($T$1:$U$1550,"&lt;"&amp;F24)+1),$T$1:$U$1550,2,0)</f>
        <v>#N/A</v>
      </c>
      <c r="H24" s="21"/>
      <c r="I24" s="22">
        <v>3</v>
      </c>
      <c r="J24" s="23" t="s">
        <v>31</v>
      </c>
      <c r="K24" s="24">
        <f>IF(ISERROR(VLOOKUP(J24,#REF!,2,0)),"",(VLOOKUP(J24,#REF!,2,0)))</f>
      </c>
      <c r="L24" s="25">
        <f>IF(ISERROR(VLOOKUP(J24,#REF!,4,0)),"",(VLOOKUP(J24,#REF!,4,0)))</f>
      </c>
      <c r="M24" s="51">
        <f>IF(ISERROR(VLOOKUP(J24,#REF!,5,0)),"",(VLOOKUP(J24,#REF!,5,0)))</f>
      </c>
      <c r="N24" s="51">
        <f>IF(ISERROR(VLOOKUP(J24,#REF!,6,0)),"",(VLOOKUP(J24,#REF!,6,0)))</f>
      </c>
      <c r="O24" s="96"/>
      <c r="P24" s="24"/>
      <c r="T24" s="117">
        <v>22075</v>
      </c>
      <c r="U24" s="114">
        <v>77</v>
      </c>
    </row>
    <row r="25" spans="1:21" s="18" customFormat="1" ht="30" customHeight="1">
      <c r="A25" s="22"/>
      <c r="B25" s="22"/>
      <c r="C25" s="25"/>
      <c r="D25" s="126"/>
      <c r="E25" s="127"/>
      <c r="F25" s="96"/>
      <c r="G25" s="130" t="e">
        <f t="shared" si="0"/>
        <v>#N/A</v>
      </c>
      <c r="H25" s="21"/>
      <c r="I25" s="22">
        <v>4</v>
      </c>
      <c r="J25" s="23" t="s">
        <v>32</v>
      </c>
      <c r="K25" s="24">
        <f>IF(ISERROR(VLOOKUP(J25,#REF!,2,0)),"",(VLOOKUP(J25,#REF!,2,0)))</f>
      </c>
      <c r="L25" s="25">
        <f>IF(ISERROR(VLOOKUP(J25,#REF!,4,0)),"",(VLOOKUP(J25,#REF!,4,0)))</f>
      </c>
      <c r="M25" s="51">
        <f>IF(ISERROR(VLOOKUP(J25,#REF!,5,0)),"",(VLOOKUP(J25,#REF!,5,0)))</f>
      </c>
      <c r="N25" s="51">
        <f>IF(ISERROR(VLOOKUP(J25,#REF!,6,0)),"",(VLOOKUP(J25,#REF!,6,0)))</f>
      </c>
      <c r="O25" s="96"/>
      <c r="P25" s="24"/>
      <c r="T25" s="117">
        <v>22100</v>
      </c>
      <c r="U25" s="114">
        <v>76</v>
      </c>
    </row>
    <row r="26" spans="1:21" s="18" customFormat="1" ht="30" customHeight="1">
      <c r="A26" s="22"/>
      <c r="B26" s="22"/>
      <c r="C26" s="25"/>
      <c r="D26" s="126"/>
      <c r="E26" s="127"/>
      <c r="F26" s="96"/>
      <c r="G26" s="130" t="e">
        <f t="shared" si="0"/>
        <v>#N/A</v>
      </c>
      <c r="H26" s="21"/>
      <c r="I26" s="22">
        <v>5</v>
      </c>
      <c r="J26" s="23" t="s">
        <v>33</v>
      </c>
      <c r="K26" s="24">
        <f>IF(ISERROR(VLOOKUP(J26,#REF!,2,0)),"",(VLOOKUP(J26,#REF!,2,0)))</f>
      </c>
      <c r="L26" s="25">
        <f>IF(ISERROR(VLOOKUP(J26,#REF!,4,0)),"",(VLOOKUP(J26,#REF!,4,0)))</f>
      </c>
      <c r="M26" s="51">
        <f>IF(ISERROR(VLOOKUP(J26,#REF!,5,0)),"",(VLOOKUP(J26,#REF!,5,0)))</f>
      </c>
      <c r="N26" s="51">
        <f>IF(ISERROR(VLOOKUP(J26,#REF!,6,0)),"",(VLOOKUP(J26,#REF!,6,0)))</f>
      </c>
      <c r="O26" s="96"/>
      <c r="P26" s="24"/>
      <c r="T26" s="117">
        <v>22130</v>
      </c>
      <c r="U26" s="114">
        <v>75</v>
      </c>
    </row>
    <row r="27" spans="1:21" s="18" customFormat="1" ht="30" customHeight="1">
      <c r="A27" s="22"/>
      <c r="B27" s="22"/>
      <c r="C27" s="25"/>
      <c r="D27" s="126"/>
      <c r="E27" s="127"/>
      <c r="F27" s="96"/>
      <c r="G27" s="130" t="e">
        <f t="shared" si="0"/>
        <v>#N/A</v>
      </c>
      <c r="H27" s="21"/>
      <c r="I27" s="22">
        <v>6</v>
      </c>
      <c r="J27" s="23" t="s">
        <v>34</v>
      </c>
      <c r="K27" s="24">
        <f>IF(ISERROR(VLOOKUP(J27,#REF!,2,0)),"",(VLOOKUP(J27,#REF!,2,0)))</f>
      </c>
      <c r="L27" s="25">
        <f>IF(ISERROR(VLOOKUP(J27,#REF!,4,0)),"",(VLOOKUP(J27,#REF!,4,0)))</f>
      </c>
      <c r="M27" s="51">
        <f>IF(ISERROR(VLOOKUP(J27,#REF!,5,0)),"",(VLOOKUP(J27,#REF!,5,0)))</f>
      </c>
      <c r="N27" s="51">
        <f>IF(ISERROR(VLOOKUP(J27,#REF!,6,0)),"",(VLOOKUP(J27,#REF!,6,0)))</f>
      </c>
      <c r="O27" s="96"/>
      <c r="P27" s="24"/>
      <c r="T27" s="117">
        <v>22160</v>
      </c>
      <c r="U27" s="114">
        <v>74</v>
      </c>
    </row>
    <row r="28" spans="1:21" s="18" customFormat="1" ht="30" customHeight="1">
      <c r="A28" s="22"/>
      <c r="B28" s="22"/>
      <c r="C28" s="25"/>
      <c r="D28" s="126"/>
      <c r="E28" s="127"/>
      <c r="F28" s="96"/>
      <c r="G28" s="130" t="e">
        <f t="shared" si="0"/>
        <v>#N/A</v>
      </c>
      <c r="H28" s="21"/>
      <c r="I28" s="22">
        <v>7</v>
      </c>
      <c r="J28" s="23" t="s">
        <v>104</v>
      </c>
      <c r="K28" s="24">
        <f>IF(ISERROR(VLOOKUP(J28,#REF!,2,0)),"",(VLOOKUP(J28,#REF!,2,0)))</f>
      </c>
      <c r="L28" s="25">
        <f>IF(ISERROR(VLOOKUP(J28,#REF!,4,0)),"",(VLOOKUP(J28,#REF!,4,0)))</f>
      </c>
      <c r="M28" s="51">
        <f>IF(ISERROR(VLOOKUP(J28,#REF!,5,0)),"",(VLOOKUP(J28,#REF!,5,0)))</f>
      </c>
      <c r="N28" s="51">
        <f>IF(ISERROR(VLOOKUP(J28,#REF!,6,0)),"",(VLOOKUP(J28,#REF!,6,0)))</f>
      </c>
      <c r="O28" s="96"/>
      <c r="P28" s="24"/>
      <c r="T28" s="117">
        <v>22190</v>
      </c>
      <c r="U28" s="114">
        <v>73</v>
      </c>
    </row>
    <row r="29" spans="1:21" s="18" customFormat="1" ht="30" customHeight="1">
      <c r="A29" s="22"/>
      <c r="B29" s="22"/>
      <c r="C29" s="25"/>
      <c r="D29" s="126"/>
      <c r="E29" s="127"/>
      <c r="F29" s="96"/>
      <c r="G29" s="130" t="e">
        <f t="shared" si="0"/>
        <v>#N/A</v>
      </c>
      <c r="H29" s="21"/>
      <c r="I29" s="22">
        <v>8</v>
      </c>
      <c r="J29" s="23" t="s">
        <v>105</v>
      </c>
      <c r="K29" s="24">
        <f>IF(ISERROR(VLOOKUP(J29,#REF!,2,0)),"",(VLOOKUP(J29,#REF!,2,0)))</f>
      </c>
      <c r="L29" s="25">
        <f>IF(ISERROR(VLOOKUP(J29,#REF!,4,0)),"",(VLOOKUP(J29,#REF!,4,0)))</f>
      </c>
      <c r="M29" s="51">
        <f>IF(ISERROR(VLOOKUP(J29,#REF!,5,0)),"",(VLOOKUP(J29,#REF!,5,0)))</f>
      </c>
      <c r="N29" s="51">
        <f>IF(ISERROR(VLOOKUP(J29,#REF!,6,0)),"",(VLOOKUP(J29,#REF!,6,0)))</f>
      </c>
      <c r="O29" s="96"/>
      <c r="P29" s="24"/>
      <c r="T29" s="117">
        <v>22210</v>
      </c>
      <c r="U29" s="114">
        <v>72</v>
      </c>
    </row>
    <row r="30" spans="1:21" s="18" customFormat="1" ht="30" customHeight="1">
      <c r="A30" s="22"/>
      <c r="B30" s="22"/>
      <c r="C30" s="25"/>
      <c r="D30" s="126"/>
      <c r="E30" s="127"/>
      <c r="F30" s="96"/>
      <c r="G30" s="130" t="e">
        <f t="shared" si="0"/>
        <v>#N/A</v>
      </c>
      <c r="H30" s="21"/>
      <c r="I30" s="22">
        <v>9</v>
      </c>
      <c r="J30" s="23" t="s">
        <v>106</v>
      </c>
      <c r="K30" s="24">
        <f>IF(ISERROR(VLOOKUP(J30,#REF!,2,0)),"",(VLOOKUP(J30,#REF!,2,0)))</f>
      </c>
      <c r="L30" s="25">
        <f>IF(ISERROR(VLOOKUP(J30,#REF!,4,0)),"",(VLOOKUP(J30,#REF!,4,0)))</f>
      </c>
      <c r="M30" s="51">
        <f>IF(ISERROR(VLOOKUP(J30,#REF!,5,0)),"",(VLOOKUP(J30,#REF!,5,0)))</f>
      </c>
      <c r="N30" s="51">
        <f>IF(ISERROR(VLOOKUP(J30,#REF!,6,0)),"",(VLOOKUP(J30,#REF!,6,0)))</f>
      </c>
      <c r="O30" s="96"/>
      <c r="P30" s="24"/>
      <c r="T30" s="117">
        <v>22240</v>
      </c>
      <c r="U30" s="114">
        <v>71</v>
      </c>
    </row>
    <row r="31" spans="1:21" s="18" customFormat="1" ht="30" customHeight="1">
      <c r="A31" s="22"/>
      <c r="B31" s="22"/>
      <c r="C31" s="25"/>
      <c r="D31" s="126"/>
      <c r="E31" s="127"/>
      <c r="F31" s="96"/>
      <c r="G31" s="130" t="e">
        <f t="shared" si="0"/>
        <v>#N/A</v>
      </c>
      <c r="H31" s="21"/>
      <c r="I31" s="22">
        <v>10</v>
      </c>
      <c r="J31" s="23" t="s">
        <v>107</v>
      </c>
      <c r="K31" s="24">
        <f>IF(ISERROR(VLOOKUP(J31,#REF!,2,0)),"",(VLOOKUP(J31,#REF!,2,0)))</f>
      </c>
      <c r="L31" s="25">
        <f>IF(ISERROR(VLOOKUP(J31,#REF!,4,0)),"",(VLOOKUP(J31,#REF!,4,0)))</f>
      </c>
      <c r="M31" s="51">
        <f>IF(ISERROR(VLOOKUP(J31,#REF!,5,0)),"",(VLOOKUP(J31,#REF!,5,0)))</f>
      </c>
      <c r="N31" s="51">
        <f>IF(ISERROR(VLOOKUP(J31,#REF!,6,0)),"",(VLOOKUP(J31,#REF!,6,0)))</f>
      </c>
      <c r="O31" s="96"/>
      <c r="P31" s="24"/>
      <c r="T31" s="117">
        <v>22270</v>
      </c>
      <c r="U31" s="114">
        <v>70</v>
      </c>
    </row>
    <row r="32" spans="1:21" s="18" customFormat="1" ht="30" customHeight="1">
      <c r="A32" s="22"/>
      <c r="B32" s="22"/>
      <c r="C32" s="25"/>
      <c r="D32" s="126"/>
      <c r="E32" s="127"/>
      <c r="F32" s="96"/>
      <c r="G32" s="130" t="e">
        <f t="shared" si="0"/>
        <v>#N/A</v>
      </c>
      <c r="H32" s="21"/>
      <c r="I32" s="22">
        <v>11</v>
      </c>
      <c r="J32" s="23" t="s">
        <v>108</v>
      </c>
      <c r="K32" s="24">
        <f>IF(ISERROR(VLOOKUP(J32,#REF!,2,0)),"",(VLOOKUP(J32,#REF!,2,0)))</f>
      </c>
      <c r="L32" s="25">
        <f>IF(ISERROR(VLOOKUP(J32,#REF!,4,0)),"",(VLOOKUP(J32,#REF!,4,0)))</f>
      </c>
      <c r="M32" s="51">
        <f>IF(ISERROR(VLOOKUP(J32,#REF!,5,0)),"",(VLOOKUP(J32,#REF!,5,0)))</f>
      </c>
      <c r="N32" s="51">
        <f>IF(ISERROR(VLOOKUP(J32,#REF!,6,0)),"",(VLOOKUP(J32,#REF!,6,0)))</f>
      </c>
      <c r="O32" s="96"/>
      <c r="P32" s="24"/>
      <c r="T32" s="117">
        <v>22300</v>
      </c>
      <c r="U32" s="114">
        <v>69</v>
      </c>
    </row>
    <row r="33" spans="1:21" s="18" customFormat="1" ht="30" customHeight="1">
      <c r="A33" s="22"/>
      <c r="B33" s="22"/>
      <c r="C33" s="25"/>
      <c r="D33" s="126"/>
      <c r="E33" s="127"/>
      <c r="F33" s="96"/>
      <c r="G33" s="130" t="e">
        <f t="shared" si="0"/>
        <v>#N/A</v>
      </c>
      <c r="H33" s="21"/>
      <c r="I33" s="22">
        <v>12</v>
      </c>
      <c r="J33" s="23" t="s">
        <v>109</v>
      </c>
      <c r="K33" s="24">
        <f>IF(ISERROR(VLOOKUP(J33,#REF!,2,0)),"",(VLOOKUP(J33,#REF!,2,0)))</f>
      </c>
      <c r="L33" s="25">
        <f>IF(ISERROR(VLOOKUP(J33,#REF!,4,0)),"",(VLOOKUP(J33,#REF!,4,0)))</f>
      </c>
      <c r="M33" s="51">
        <f>IF(ISERROR(VLOOKUP(J33,#REF!,5,0)),"",(VLOOKUP(J33,#REF!,5,0)))</f>
      </c>
      <c r="N33" s="51">
        <f>IF(ISERROR(VLOOKUP(J33,#REF!,6,0)),"",(VLOOKUP(J33,#REF!,6,0)))</f>
      </c>
      <c r="O33" s="96"/>
      <c r="P33" s="24"/>
      <c r="T33" s="117">
        <v>22330</v>
      </c>
      <c r="U33" s="114">
        <v>68</v>
      </c>
    </row>
    <row r="34" spans="1:21" s="18" customFormat="1" ht="30" customHeight="1">
      <c r="A34" s="22"/>
      <c r="B34" s="22"/>
      <c r="C34" s="25"/>
      <c r="D34" s="126"/>
      <c r="E34" s="127"/>
      <c r="F34" s="96"/>
      <c r="G34" s="130" t="e">
        <f t="shared" si="0"/>
        <v>#N/A</v>
      </c>
      <c r="H34" s="21"/>
      <c r="I34" s="119" t="s">
        <v>15</v>
      </c>
      <c r="J34" s="120"/>
      <c r="K34" s="120"/>
      <c r="L34" s="120"/>
      <c r="M34" s="120"/>
      <c r="N34" s="120"/>
      <c r="O34" s="120"/>
      <c r="P34" s="121"/>
      <c r="T34" s="117">
        <v>22360</v>
      </c>
      <c r="U34" s="114">
        <v>67</v>
      </c>
    </row>
    <row r="35" spans="1:21" s="18" customFormat="1" ht="30" customHeight="1">
      <c r="A35" s="22"/>
      <c r="B35" s="22"/>
      <c r="C35" s="25"/>
      <c r="D35" s="126"/>
      <c r="E35" s="127"/>
      <c r="F35" s="96"/>
      <c r="G35" s="130" t="e">
        <f t="shared" si="0"/>
        <v>#N/A</v>
      </c>
      <c r="H35" s="21"/>
      <c r="I35" s="50" t="s">
        <v>9</v>
      </c>
      <c r="J35" s="50" t="s">
        <v>49</v>
      </c>
      <c r="K35" s="50" t="s">
        <v>48</v>
      </c>
      <c r="L35" s="78" t="s">
        <v>10</v>
      </c>
      <c r="M35" s="79" t="s">
        <v>11</v>
      </c>
      <c r="N35" s="79" t="s">
        <v>65</v>
      </c>
      <c r="O35" s="95" t="s">
        <v>12</v>
      </c>
      <c r="P35" s="50" t="s">
        <v>17</v>
      </c>
      <c r="T35" s="117">
        <v>22390</v>
      </c>
      <c r="U35" s="114">
        <v>66</v>
      </c>
    </row>
    <row r="36" spans="1:21" s="18" customFormat="1" ht="30" customHeight="1">
      <c r="A36" s="22"/>
      <c r="B36" s="22"/>
      <c r="C36" s="25"/>
      <c r="D36" s="126"/>
      <c r="E36" s="127"/>
      <c r="F36" s="96"/>
      <c r="G36" s="130" t="e">
        <f t="shared" si="0"/>
        <v>#N/A</v>
      </c>
      <c r="H36" s="21"/>
      <c r="I36" s="22">
        <v>1</v>
      </c>
      <c r="J36" s="23" t="s">
        <v>35</v>
      </c>
      <c r="K36" s="24">
        <f>IF(ISERROR(VLOOKUP(J36,#REF!,2,0)),"",(VLOOKUP(J36,#REF!,2,0)))</f>
      </c>
      <c r="L36" s="25">
        <f>IF(ISERROR(VLOOKUP(J36,#REF!,4,0)),"",(VLOOKUP(J36,#REF!,4,0)))</f>
      </c>
      <c r="M36" s="51">
        <f>IF(ISERROR(VLOOKUP(J36,#REF!,5,0)),"",(VLOOKUP(J36,#REF!,5,0)))</f>
      </c>
      <c r="N36" s="51">
        <f>IF(ISERROR(VLOOKUP(J36,#REF!,6,0)),"",(VLOOKUP(J36,#REF!,6,0)))</f>
      </c>
      <c r="O36" s="96">
        <v>24405</v>
      </c>
      <c r="P36" s="24"/>
      <c r="T36" s="117">
        <v>22410</v>
      </c>
      <c r="U36" s="114">
        <v>65</v>
      </c>
    </row>
    <row r="37" spans="1:21" s="18" customFormat="1" ht="30" customHeight="1">
      <c r="A37" s="22"/>
      <c r="B37" s="22"/>
      <c r="C37" s="25"/>
      <c r="D37" s="126"/>
      <c r="E37" s="127"/>
      <c r="F37" s="96"/>
      <c r="G37" s="128" t="str">
        <f aca="true" t="shared" si="1" ref="G37:G61">_xlfn.IFERROR(VLOOKUP(SMALL($T$1:$U$1550,COUNTIF($T$1:$U$1550,"&lt;"&amp;F37)+1),$T$1:$U$1550,2,0)," ")</f>
        <v> </v>
      </c>
      <c r="H37" s="21"/>
      <c r="I37" s="22">
        <v>2</v>
      </c>
      <c r="J37" s="23" t="s">
        <v>36</v>
      </c>
      <c r="K37" s="24">
        <f>IF(ISERROR(VLOOKUP(J37,#REF!,2,0)),"",(VLOOKUP(J37,#REF!,2,0)))</f>
      </c>
      <c r="L37" s="25">
        <f>IF(ISERROR(VLOOKUP(J37,#REF!,4,0)),"",(VLOOKUP(J37,#REF!,4,0)))</f>
      </c>
      <c r="M37" s="51">
        <f>IF(ISERROR(VLOOKUP(J37,#REF!,5,0)),"",(VLOOKUP(J37,#REF!,5,0)))</f>
      </c>
      <c r="N37" s="51">
        <f>IF(ISERROR(VLOOKUP(J37,#REF!,6,0)),"",(VLOOKUP(J37,#REF!,6,0)))</f>
      </c>
      <c r="O37" s="96">
        <v>23436</v>
      </c>
      <c r="P37" s="24"/>
      <c r="T37" s="117">
        <v>22440</v>
      </c>
      <c r="U37" s="114">
        <v>64</v>
      </c>
    </row>
    <row r="38" spans="1:21" s="18" customFormat="1" ht="18.75" customHeight="1">
      <c r="A38" s="22"/>
      <c r="B38" s="22"/>
      <c r="C38" s="25"/>
      <c r="D38" s="126"/>
      <c r="E38" s="127"/>
      <c r="F38" s="96"/>
      <c r="G38" s="128" t="str">
        <f t="shared" si="1"/>
        <v> </v>
      </c>
      <c r="H38" s="21"/>
      <c r="I38" s="22">
        <v>3</v>
      </c>
      <c r="J38" s="23" t="s">
        <v>37</v>
      </c>
      <c r="K38" s="24">
        <f>IF(ISERROR(VLOOKUP(J38,#REF!,2,0)),"",(VLOOKUP(J38,#REF!,2,0)))</f>
      </c>
      <c r="L38" s="25">
        <f>IF(ISERROR(VLOOKUP(J38,#REF!,4,0)),"",(VLOOKUP(J38,#REF!,4,0)))</f>
      </c>
      <c r="M38" s="51">
        <f>IF(ISERROR(VLOOKUP(J38,#REF!,5,0)),"",(VLOOKUP(J38,#REF!,5,0)))</f>
      </c>
      <c r="N38" s="51">
        <f>IF(ISERROR(VLOOKUP(J38,#REF!,6,0)),"",(VLOOKUP(J38,#REF!,6,0)))</f>
      </c>
      <c r="O38" s="96"/>
      <c r="P38" s="24"/>
      <c r="T38" s="117">
        <v>22470</v>
      </c>
      <c r="U38" s="114">
        <v>63</v>
      </c>
    </row>
    <row r="39" spans="1:21" s="18" customFormat="1" ht="18.75" customHeight="1">
      <c r="A39" s="22"/>
      <c r="B39" s="22"/>
      <c r="C39" s="25"/>
      <c r="D39" s="126"/>
      <c r="E39" s="127"/>
      <c r="F39" s="96"/>
      <c r="G39" s="128" t="str">
        <f t="shared" si="1"/>
        <v> </v>
      </c>
      <c r="H39" s="21"/>
      <c r="I39" s="22">
        <v>4</v>
      </c>
      <c r="J39" s="23" t="s">
        <v>38</v>
      </c>
      <c r="K39" s="24">
        <f>IF(ISERROR(VLOOKUP(J39,#REF!,2,0)),"",(VLOOKUP(J39,#REF!,2,0)))</f>
      </c>
      <c r="L39" s="25">
        <f>IF(ISERROR(VLOOKUP(J39,#REF!,4,0)),"",(VLOOKUP(J39,#REF!,4,0)))</f>
      </c>
      <c r="M39" s="51">
        <f>IF(ISERROR(VLOOKUP(J39,#REF!,5,0)),"",(VLOOKUP(J39,#REF!,5,0)))</f>
      </c>
      <c r="N39" s="51">
        <f>IF(ISERROR(VLOOKUP(J39,#REF!,6,0)),"",(VLOOKUP(J39,#REF!,6,0)))</f>
      </c>
      <c r="O39" s="96"/>
      <c r="P39" s="24"/>
      <c r="T39" s="117">
        <v>22500</v>
      </c>
      <c r="U39" s="114">
        <v>62</v>
      </c>
    </row>
    <row r="40" spans="1:21" s="18" customFormat="1" ht="18.75" customHeight="1">
      <c r="A40" s="22"/>
      <c r="B40" s="22"/>
      <c r="C40" s="25"/>
      <c r="D40" s="126"/>
      <c r="E40" s="127"/>
      <c r="F40" s="96"/>
      <c r="G40" s="128" t="str">
        <f t="shared" si="1"/>
        <v> </v>
      </c>
      <c r="H40" s="21"/>
      <c r="I40" s="22">
        <v>5</v>
      </c>
      <c r="J40" s="23" t="s">
        <v>39</v>
      </c>
      <c r="K40" s="24">
        <f>IF(ISERROR(VLOOKUP(J40,#REF!,2,0)),"",(VLOOKUP(J40,#REF!,2,0)))</f>
      </c>
      <c r="L40" s="25">
        <f>IF(ISERROR(VLOOKUP(J40,#REF!,4,0)),"",(VLOOKUP(J40,#REF!,4,0)))</f>
      </c>
      <c r="M40" s="51">
        <f>IF(ISERROR(VLOOKUP(J40,#REF!,5,0)),"",(VLOOKUP(J40,#REF!,5,0)))</f>
      </c>
      <c r="N40" s="51">
        <f>IF(ISERROR(VLOOKUP(J40,#REF!,6,0)),"",(VLOOKUP(J40,#REF!,6,0)))</f>
      </c>
      <c r="O40" s="96"/>
      <c r="P40" s="24"/>
      <c r="T40" s="117">
        <v>22530</v>
      </c>
      <c r="U40" s="114">
        <v>61</v>
      </c>
    </row>
    <row r="41" spans="1:21" s="18" customFormat="1" ht="18.75" customHeight="1">
      <c r="A41" s="22"/>
      <c r="B41" s="22"/>
      <c r="C41" s="25"/>
      <c r="D41" s="126"/>
      <c r="E41" s="127"/>
      <c r="F41" s="96"/>
      <c r="G41" s="128" t="str">
        <f t="shared" si="1"/>
        <v> </v>
      </c>
      <c r="H41" s="21"/>
      <c r="I41" s="22">
        <v>6</v>
      </c>
      <c r="J41" s="23" t="s">
        <v>40</v>
      </c>
      <c r="K41" s="24">
        <f>IF(ISERROR(VLOOKUP(J41,#REF!,2,0)),"",(VLOOKUP(J41,#REF!,2,0)))</f>
      </c>
      <c r="L41" s="25">
        <f>IF(ISERROR(VLOOKUP(J41,#REF!,4,0)),"",(VLOOKUP(J41,#REF!,4,0)))</f>
      </c>
      <c r="M41" s="51">
        <f>IF(ISERROR(VLOOKUP(J41,#REF!,5,0)),"",(VLOOKUP(J41,#REF!,5,0)))</f>
      </c>
      <c r="N41" s="51">
        <f>IF(ISERROR(VLOOKUP(J41,#REF!,6,0)),"",(VLOOKUP(J41,#REF!,6,0)))</f>
      </c>
      <c r="O41" s="96"/>
      <c r="P41" s="24"/>
      <c r="T41" s="117">
        <v>22560</v>
      </c>
      <c r="U41" s="114">
        <v>60</v>
      </c>
    </row>
    <row r="42" spans="1:21" s="18" customFormat="1" ht="18.75" customHeight="1">
      <c r="A42" s="22"/>
      <c r="B42" s="22"/>
      <c r="C42" s="25"/>
      <c r="D42" s="126"/>
      <c r="E42" s="127"/>
      <c r="F42" s="96"/>
      <c r="G42" s="128" t="str">
        <f t="shared" si="1"/>
        <v> </v>
      </c>
      <c r="H42" s="21"/>
      <c r="I42" s="22">
        <v>7</v>
      </c>
      <c r="J42" s="23" t="s">
        <v>110</v>
      </c>
      <c r="K42" s="24">
        <f>IF(ISERROR(VLOOKUP(J42,#REF!,2,0)),"",(VLOOKUP(J42,#REF!,2,0)))</f>
      </c>
      <c r="L42" s="25">
        <f>IF(ISERROR(VLOOKUP(J42,#REF!,4,0)),"",(VLOOKUP(J42,#REF!,4,0)))</f>
      </c>
      <c r="M42" s="51">
        <f>IF(ISERROR(VLOOKUP(J42,#REF!,5,0)),"",(VLOOKUP(J42,#REF!,5,0)))</f>
      </c>
      <c r="N42" s="51">
        <f>IF(ISERROR(VLOOKUP(J42,#REF!,6,0)),"",(VLOOKUP(J42,#REF!,6,0)))</f>
      </c>
      <c r="O42" s="96"/>
      <c r="P42" s="24"/>
      <c r="T42" s="117">
        <v>22590</v>
      </c>
      <c r="U42" s="114">
        <v>59</v>
      </c>
    </row>
    <row r="43" spans="1:21" s="18" customFormat="1" ht="18.75" customHeight="1">
      <c r="A43" s="22"/>
      <c r="B43" s="22"/>
      <c r="C43" s="25"/>
      <c r="D43" s="126"/>
      <c r="E43" s="127"/>
      <c r="F43" s="96"/>
      <c r="G43" s="128" t="str">
        <f t="shared" si="1"/>
        <v> </v>
      </c>
      <c r="H43" s="21"/>
      <c r="I43" s="22">
        <v>8</v>
      </c>
      <c r="J43" s="23" t="s">
        <v>111</v>
      </c>
      <c r="K43" s="24">
        <f>IF(ISERROR(VLOOKUP(J43,#REF!,2,0)),"",(VLOOKUP(J43,#REF!,2,0)))</f>
      </c>
      <c r="L43" s="25">
        <f>IF(ISERROR(VLOOKUP(J43,#REF!,4,0)),"",(VLOOKUP(J43,#REF!,4,0)))</f>
      </c>
      <c r="M43" s="51">
        <f>IF(ISERROR(VLOOKUP(J43,#REF!,5,0)),"",(VLOOKUP(J43,#REF!,5,0)))</f>
      </c>
      <c r="N43" s="51">
        <f>IF(ISERROR(VLOOKUP(J43,#REF!,6,0)),"",(VLOOKUP(J43,#REF!,6,0)))</f>
      </c>
      <c r="O43" s="96"/>
      <c r="P43" s="24"/>
      <c r="T43" s="117">
        <v>22610</v>
      </c>
      <c r="U43" s="114">
        <v>58</v>
      </c>
    </row>
    <row r="44" spans="1:21" s="18" customFormat="1" ht="18.75" customHeight="1">
      <c r="A44" s="22"/>
      <c r="B44" s="22"/>
      <c r="C44" s="25"/>
      <c r="D44" s="126"/>
      <c r="E44" s="127"/>
      <c r="F44" s="96"/>
      <c r="G44" s="128" t="str">
        <f t="shared" si="1"/>
        <v> </v>
      </c>
      <c r="H44" s="21"/>
      <c r="I44" s="22">
        <v>9</v>
      </c>
      <c r="J44" s="23" t="s">
        <v>112</v>
      </c>
      <c r="K44" s="24">
        <f>IF(ISERROR(VLOOKUP(J44,#REF!,2,0)),"",(VLOOKUP(J44,#REF!,2,0)))</f>
      </c>
      <c r="L44" s="25">
        <f>IF(ISERROR(VLOOKUP(J44,#REF!,4,0)),"",(VLOOKUP(J44,#REF!,4,0)))</f>
      </c>
      <c r="M44" s="51">
        <f>IF(ISERROR(VLOOKUP(J44,#REF!,5,0)),"",(VLOOKUP(J44,#REF!,5,0)))</f>
      </c>
      <c r="N44" s="51">
        <f>IF(ISERROR(VLOOKUP(J44,#REF!,6,0)),"",(VLOOKUP(J44,#REF!,6,0)))</f>
      </c>
      <c r="O44" s="96"/>
      <c r="P44" s="24"/>
      <c r="T44" s="117">
        <v>22640</v>
      </c>
      <c r="U44" s="114">
        <v>57</v>
      </c>
    </row>
    <row r="45" spans="1:21" s="18" customFormat="1" ht="18.75" customHeight="1">
      <c r="A45" s="22"/>
      <c r="B45" s="22"/>
      <c r="C45" s="25"/>
      <c r="D45" s="126"/>
      <c r="E45" s="127"/>
      <c r="F45" s="96"/>
      <c r="G45" s="128" t="str">
        <f t="shared" si="1"/>
        <v> </v>
      </c>
      <c r="H45" s="21"/>
      <c r="I45" s="22">
        <v>10</v>
      </c>
      <c r="J45" s="23" t="s">
        <v>113</v>
      </c>
      <c r="K45" s="24">
        <f>IF(ISERROR(VLOOKUP(J45,#REF!,2,0)),"",(VLOOKUP(J45,#REF!,2,0)))</f>
      </c>
      <c r="L45" s="25">
        <f>IF(ISERROR(VLOOKUP(J45,#REF!,4,0)),"",(VLOOKUP(J45,#REF!,4,0)))</f>
      </c>
      <c r="M45" s="51">
        <f>IF(ISERROR(VLOOKUP(J45,#REF!,5,0)),"",(VLOOKUP(J45,#REF!,5,0)))</f>
      </c>
      <c r="N45" s="51">
        <f>IF(ISERROR(VLOOKUP(J45,#REF!,6,0)),"",(VLOOKUP(J45,#REF!,6,0)))</f>
      </c>
      <c r="O45" s="96"/>
      <c r="P45" s="24"/>
      <c r="T45" s="117">
        <v>22670</v>
      </c>
      <c r="U45" s="114">
        <v>56</v>
      </c>
    </row>
    <row r="46" spans="1:21" s="18" customFormat="1" ht="18.75" customHeight="1">
      <c r="A46" s="22"/>
      <c r="B46" s="22"/>
      <c r="C46" s="25"/>
      <c r="D46" s="126"/>
      <c r="E46" s="127"/>
      <c r="F46" s="96"/>
      <c r="G46" s="128" t="str">
        <f t="shared" si="1"/>
        <v> </v>
      </c>
      <c r="H46" s="21"/>
      <c r="I46" s="22">
        <v>11</v>
      </c>
      <c r="J46" s="23" t="s">
        <v>114</v>
      </c>
      <c r="K46" s="24">
        <f>IF(ISERROR(VLOOKUP(J46,#REF!,2,0)),"",(VLOOKUP(J46,#REF!,2,0)))</f>
      </c>
      <c r="L46" s="25">
        <f>IF(ISERROR(VLOOKUP(J46,#REF!,4,0)),"",(VLOOKUP(J46,#REF!,4,0)))</f>
      </c>
      <c r="M46" s="51">
        <f>IF(ISERROR(VLOOKUP(J46,#REF!,5,0)),"",(VLOOKUP(J46,#REF!,5,0)))</f>
      </c>
      <c r="N46" s="51">
        <f>IF(ISERROR(VLOOKUP(J46,#REF!,6,0)),"",(VLOOKUP(J46,#REF!,6,0)))</f>
      </c>
      <c r="O46" s="96"/>
      <c r="P46" s="24"/>
      <c r="T46" s="117">
        <v>22700</v>
      </c>
      <c r="U46" s="114">
        <v>55</v>
      </c>
    </row>
    <row r="47" spans="1:21" s="18" customFormat="1" ht="18.75" customHeight="1">
      <c r="A47" s="22"/>
      <c r="B47" s="22"/>
      <c r="C47" s="25"/>
      <c r="D47" s="126"/>
      <c r="E47" s="127"/>
      <c r="F47" s="96"/>
      <c r="G47" s="128" t="str">
        <f t="shared" si="1"/>
        <v> </v>
      </c>
      <c r="H47" s="21"/>
      <c r="I47" s="22">
        <v>12</v>
      </c>
      <c r="J47" s="23" t="s">
        <v>115</v>
      </c>
      <c r="K47" s="24">
        <f>IF(ISERROR(VLOOKUP(J47,#REF!,2,0)),"",(VLOOKUP(J47,#REF!,2,0)))</f>
      </c>
      <c r="L47" s="25">
        <f>IF(ISERROR(VLOOKUP(J47,#REF!,4,0)),"",(VLOOKUP(J47,#REF!,4,0)))</f>
      </c>
      <c r="M47" s="51">
        <f>IF(ISERROR(VLOOKUP(J47,#REF!,5,0)),"",(VLOOKUP(J47,#REF!,5,0)))</f>
      </c>
      <c r="N47" s="51">
        <f>IF(ISERROR(VLOOKUP(J47,#REF!,6,0)),"",(VLOOKUP(J47,#REF!,6,0)))</f>
      </c>
      <c r="O47" s="96"/>
      <c r="P47" s="24"/>
      <c r="T47" s="117">
        <v>22730</v>
      </c>
      <c r="U47" s="114">
        <v>54</v>
      </c>
    </row>
    <row r="48" spans="1:21" s="18" customFormat="1" ht="18.75" customHeight="1">
      <c r="A48" s="22"/>
      <c r="B48" s="22"/>
      <c r="C48" s="25"/>
      <c r="D48" s="126"/>
      <c r="E48" s="127"/>
      <c r="F48" s="96"/>
      <c r="G48" s="128" t="str">
        <f t="shared" si="1"/>
        <v> </v>
      </c>
      <c r="H48" s="21"/>
      <c r="I48" s="119" t="s">
        <v>19</v>
      </c>
      <c r="J48" s="120"/>
      <c r="K48" s="120"/>
      <c r="L48" s="120"/>
      <c r="M48" s="120"/>
      <c r="N48" s="120"/>
      <c r="O48" s="120"/>
      <c r="P48" s="121"/>
      <c r="T48" s="117">
        <v>22760</v>
      </c>
      <c r="U48" s="114">
        <v>53</v>
      </c>
    </row>
    <row r="49" spans="1:21" s="18" customFormat="1" ht="24" customHeight="1">
      <c r="A49" s="22"/>
      <c r="B49" s="22"/>
      <c r="C49" s="25"/>
      <c r="D49" s="126"/>
      <c r="E49" s="127"/>
      <c r="F49" s="96"/>
      <c r="G49" s="128" t="str">
        <f t="shared" si="1"/>
        <v> </v>
      </c>
      <c r="H49" s="21"/>
      <c r="I49" s="50" t="s">
        <v>9</v>
      </c>
      <c r="J49" s="50" t="s">
        <v>49</v>
      </c>
      <c r="K49" s="50" t="s">
        <v>48</v>
      </c>
      <c r="L49" s="78" t="s">
        <v>10</v>
      </c>
      <c r="M49" s="79" t="s">
        <v>11</v>
      </c>
      <c r="N49" s="79" t="s">
        <v>65</v>
      </c>
      <c r="O49" s="95" t="s">
        <v>12</v>
      </c>
      <c r="P49" s="50" t="s">
        <v>17</v>
      </c>
      <c r="T49" s="117">
        <v>22790</v>
      </c>
      <c r="U49" s="114">
        <v>52</v>
      </c>
    </row>
    <row r="50" spans="1:21" s="18" customFormat="1" ht="18.75" customHeight="1">
      <c r="A50" s="22"/>
      <c r="B50" s="22"/>
      <c r="C50" s="25"/>
      <c r="D50" s="126"/>
      <c r="E50" s="127"/>
      <c r="F50" s="96"/>
      <c r="G50" s="128" t="str">
        <f t="shared" si="1"/>
        <v> </v>
      </c>
      <c r="H50" s="21"/>
      <c r="I50" s="22">
        <v>1</v>
      </c>
      <c r="J50" s="23" t="s">
        <v>41</v>
      </c>
      <c r="K50" s="24">
        <f>IF(ISERROR(VLOOKUP(J50,#REF!,2,0)),"",(VLOOKUP(J50,#REF!,2,0)))</f>
      </c>
      <c r="L50" s="25">
        <f>IF(ISERROR(VLOOKUP(J50,#REF!,4,0)),"",(VLOOKUP(J50,#REF!,4,0)))</f>
      </c>
      <c r="M50" s="51">
        <f>IF(ISERROR(VLOOKUP(J50,#REF!,5,0)),"",(VLOOKUP(J50,#REF!,5,0)))</f>
      </c>
      <c r="N50" s="51">
        <f>IF(ISERROR(VLOOKUP(J50,#REF!,6,0)),"",(VLOOKUP(J50,#REF!,6,0)))</f>
      </c>
      <c r="O50" s="96"/>
      <c r="P50" s="24"/>
      <c r="T50" s="117">
        <v>22810</v>
      </c>
      <c r="U50" s="114">
        <v>51</v>
      </c>
    </row>
    <row r="51" spans="1:21" s="18" customFormat="1" ht="18.75" customHeight="1">
      <c r="A51" s="22"/>
      <c r="B51" s="22"/>
      <c r="C51" s="25"/>
      <c r="D51" s="126"/>
      <c r="E51" s="127"/>
      <c r="F51" s="96"/>
      <c r="G51" s="128" t="str">
        <f t="shared" si="1"/>
        <v> </v>
      </c>
      <c r="H51" s="21"/>
      <c r="I51" s="22">
        <v>2</v>
      </c>
      <c r="J51" s="23" t="s">
        <v>42</v>
      </c>
      <c r="K51" s="24">
        <f>IF(ISERROR(VLOOKUP(J51,#REF!,2,0)),"",(VLOOKUP(J51,#REF!,2,0)))</f>
      </c>
      <c r="L51" s="25">
        <f>IF(ISERROR(VLOOKUP(J51,#REF!,4,0)),"",(VLOOKUP(J51,#REF!,4,0)))</f>
      </c>
      <c r="M51" s="51">
        <f>IF(ISERROR(VLOOKUP(J51,#REF!,5,0)),"",(VLOOKUP(J51,#REF!,5,0)))</f>
      </c>
      <c r="N51" s="51">
        <f>IF(ISERROR(VLOOKUP(J51,#REF!,6,0)),"",(VLOOKUP(J51,#REF!,6,0)))</f>
      </c>
      <c r="O51" s="96"/>
      <c r="P51" s="24"/>
      <c r="T51" s="117">
        <v>22850</v>
      </c>
      <c r="U51" s="114">
        <v>50</v>
      </c>
    </row>
    <row r="52" spans="1:21" s="18" customFormat="1" ht="18.75" customHeight="1">
      <c r="A52" s="22"/>
      <c r="B52" s="22"/>
      <c r="C52" s="25"/>
      <c r="D52" s="126"/>
      <c r="E52" s="127"/>
      <c r="F52" s="96"/>
      <c r="G52" s="128" t="str">
        <f t="shared" si="1"/>
        <v> </v>
      </c>
      <c r="H52" s="21"/>
      <c r="I52" s="22">
        <v>3</v>
      </c>
      <c r="J52" s="23" t="s">
        <v>43</v>
      </c>
      <c r="K52" s="24">
        <f>IF(ISERROR(VLOOKUP(J52,#REF!,2,0)),"",(VLOOKUP(J52,#REF!,2,0)))</f>
      </c>
      <c r="L52" s="25">
        <f>IF(ISERROR(VLOOKUP(J52,#REF!,4,0)),"",(VLOOKUP(J52,#REF!,4,0)))</f>
      </c>
      <c r="M52" s="51">
        <f>IF(ISERROR(VLOOKUP(J52,#REF!,5,0)),"",(VLOOKUP(J52,#REF!,5,0)))</f>
      </c>
      <c r="N52" s="51">
        <f>IF(ISERROR(VLOOKUP(J52,#REF!,6,0)),"",(VLOOKUP(J52,#REF!,6,0)))</f>
      </c>
      <c r="O52" s="96"/>
      <c r="P52" s="24"/>
      <c r="T52" s="117">
        <v>22900</v>
      </c>
      <c r="U52" s="114">
        <v>49</v>
      </c>
    </row>
    <row r="53" spans="1:21" s="18" customFormat="1" ht="18.75" customHeight="1">
      <c r="A53" s="22"/>
      <c r="B53" s="22"/>
      <c r="C53" s="25"/>
      <c r="D53" s="126"/>
      <c r="E53" s="127"/>
      <c r="F53" s="96"/>
      <c r="G53" s="128" t="str">
        <f t="shared" si="1"/>
        <v> </v>
      </c>
      <c r="H53" s="21"/>
      <c r="I53" s="22">
        <v>4</v>
      </c>
      <c r="J53" s="23" t="s">
        <v>44</v>
      </c>
      <c r="K53" s="24">
        <f>IF(ISERROR(VLOOKUP(J53,#REF!,2,0)),"",(VLOOKUP(J53,#REF!,2,0)))</f>
      </c>
      <c r="L53" s="25">
        <f>IF(ISERROR(VLOOKUP(J53,#REF!,4,0)),"",(VLOOKUP(J53,#REF!,4,0)))</f>
      </c>
      <c r="M53" s="51">
        <f>IF(ISERROR(VLOOKUP(J53,#REF!,5,0)),"",(VLOOKUP(J53,#REF!,5,0)))</f>
      </c>
      <c r="N53" s="51">
        <f>IF(ISERROR(VLOOKUP(J53,#REF!,6,0)),"",(VLOOKUP(J53,#REF!,6,0)))</f>
      </c>
      <c r="O53" s="96"/>
      <c r="P53" s="24"/>
      <c r="T53" s="117">
        <v>22950</v>
      </c>
      <c r="U53" s="114">
        <v>48</v>
      </c>
    </row>
    <row r="54" spans="1:21" s="18" customFormat="1" ht="18.75" customHeight="1">
      <c r="A54" s="22"/>
      <c r="B54" s="22"/>
      <c r="C54" s="25"/>
      <c r="D54" s="126"/>
      <c r="E54" s="127"/>
      <c r="F54" s="96"/>
      <c r="G54" s="128" t="str">
        <f t="shared" si="1"/>
        <v> </v>
      </c>
      <c r="H54" s="21"/>
      <c r="I54" s="22">
        <v>5</v>
      </c>
      <c r="J54" s="23" t="s">
        <v>45</v>
      </c>
      <c r="K54" s="24">
        <f>IF(ISERROR(VLOOKUP(J54,#REF!,2,0)),"",(VLOOKUP(J54,#REF!,2,0)))</f>
      </c>
      <c r="L54" s="25">
        <f>IF(ISERROR(VLOOKUP(J54,#REF!,4,0)),"",(VLOOKUP(J54,#REF!,4,0)))</f>
      </c>
      <c r="M54" s="51">
        <f>IF(ISERROR(VLOOKUP(J54,#REF!,5,0)),"",(VLOOKUP(J54,#REF!,5,0)))</f>
      </c>
      <c r="N54" s="51">
        <f>IF(ISERROR(VLOOKUP(J54,#REF!,6,0)),"",(VLOOKUP(J54,#REF!,6,0)))</f>
      </c>
      <c r="O54" s="96"/>
      <c r="P54" s="24"/>
      <c r="T54" s="117">
        <v>23000</v>
      </c>
      <c r="U54" s="114">
        <v>47</v>
      </c>
    </row>
    <row r="55" spans="1:21" s="18" customFormat="1" ht="18.75" customHeight="1">
      <c r="A55" s="22"/>
      <c r="B55" s="22"/>
      <c r="C55" s="25"/>
      <c r="D55" s="126"/>
      <c r="E55" s="127"/>
      <c r="F55" s="96"/>
      <c r="G55" s="128" t="str">
        <f t="shared" si="1"/>
        <v> </v>
      </c>
      <c r="H55" s="21"/>
      <c r="I55" s="22">
        <v>6</v>
      </c>
      <c r="J55" s="23" t="s">
        <v>46</v>
      </c>
      <c r="K55" s="24">
        <f>IF(ISERROR(VLOOKUP(J55,#REF!,2,0)),"",(VLOOKUP(J55,#REF!,2,0)))</f>
      </c>
      <c r="L55" s="25">
        <f>IF(ISERROR(VLOOKUP(J55,#REF!,4,0)),"",(VLOOKUP(J55,#REF!,4,0)))</f>
      </c>
      <c r="M55" s="51">
        <f>IF(ISERROR(VLOOKUP(J55,#REF!,5,0)),"",(VLOOKUP(J55,#REF!,5,0)))</f>
      </c>
      <c r="N55" s="51">
        <f>IF(ISERROR(VLOOKUP(J55,#REF!,6,0)),"",(VLOOKUP(J55,#REF!,6,0)))</f>
      </c>
      <c r="O55" s="96"/>
      <c r="P55" s="24"/>
      <c r="T55" s="117">
        <v>23050</v>
      </c>
      <c r="U55" s="114">
        <v>46</v>
      </c>
    </row>
    <row r="56" spans="1:21" s="18" customFormat="1" ht="18.75" customHeight="1">
      <c r="A56" s="22"/>
      <c r="B56" s="22"/>
      <c r="C56" s="25"/>
      <c r="D56" s="126"/>
      <c r="E56" s="127"/>
      <c r="F56" s="96"/>
      <c r="G56" s="128" t="str">
        <f t="shared" si="1"/>
        <v> </v>
      </c>
      <c r="H56" s="21"/>
      <c r="I56" s="22">
        <v>7</v>
      </c>
      <c r="J56" s="23" t="s">
        <v>116</v>
      </c>
      <c r="K56" s="24">
        <f>IF(ISERROR(VLOOKUP(J56,#REF!,2,0)),"",(VLOOKUP(J56,#REF!,2,0)))</f>
      </c>
      <c r="L56" s="25">
        <f>IF(ISERROR(VLOOKUP(J56,#REF!,4,0)),"",(VLOOKUP(J56,#REF!,4,0)))</f>
      </c>
      <c r="M56" s="51">
        <f>IF(ISERROR(VLOOKUP(J56,#REF!,5,0)),"",(VLOOKUP(J56,#REF!,5,0)))</f>
      </c>
      <c r="N56" s="51">
        <f>IF(ISERROR(VLOOKUP(J56,#REF!,6,0)),"",(VLOOKUP(J56,#REF!,6,0)))</f>
      </c>
      <c r="O56" s="96"/>
      <c r="P56" s="24"/>
      <c r="T56" s="117">
        <v>23100</v>
      </c>
      <c r="U56" s="114">
        <v>45</v>
      </c>
    </row>
    <row r="57" spans="1:21" s="18" customFormat="1" ht="18.75" customHeight="1">
      <c r="A57" s="22"/>
      <c r="B57" s="22"/>
      <c r="C57" s="25"/>
      <c r="D57" s="126"/>
      <c r="E57" s="127"/>
      <c r="F57" s="96"/>
      <c r="G57" s="128" t="str">
        <f t="shared" si="1"/>
        <v> </v>
      </c>
      <c r="H57" s="21"/>
      <c r="I57" s="22">
        <v>8</v>
      </c>
      <c r="J57" s="23" t="s">
        <v>117</v>
      </c>
      <c r="K57" s="24">
        <f>IF(ISERROR(VLOOKUP(J57,#REF!,2,0)),"",(VLOOKUP(J57,#REF!,2,0)))</f>
      </c>
      <c r="L57" s="25">
        <f>IF(ISERROR(VLOOKUP(J57,#REF!,4,0)),"",(VLOOKUP(J57,#REF!,4,0)))</f>
      </c>
      <c r="M57" s="51">
        <f>IF(ISERROR(VLOOKUP(J57,#REF!,5,0)),"",(VLOOKUP(J57,#REF!,5,0)))</f>
      </c>
      <c r="N57" s="51">
        <f>IF(ISERROR(VLOOKUP(J57,#REF!,6,0)),"",(VLOOKUP(J57,#REF!,6,0)))</f>
      </c>
      <c r="O57" s="96"/>
      <c r="P57" s="24"/>
      <c r="T57" s="117">
        <v>23150</v>
      </c>
      <c r="U57" s="114">
        <v>44</v>
      </c>
    </row>
    <row r="58" spans="1:21" s="18" customFormat="1" ht="18.75" customHeight="1">
      <c r="A58" s="22"/>
      <c r="B58" s="22"/>
      <c r="C58" s="25"/>
      <c r="D58" s="126"/>
      <c r="E58" s="127"/>
      <c r="F58" s="96"/>
      <c r="G58" s="128" t="str">
        <f t="shared" si="1"/>
        <v> </v>
      </c>
      <c r="H58" s="21"/>
      <c r="I58" s="22">
        <v>9</v>
      </c>
      <c r="J58" s="23" t="s">
        <v>118</v>
      </c>
      <c r="K58" s="24">
        <f>IF(ISERROR(VLOOKUP(J58,#REF!,2,0)),"",(VLOOKUP(J58,#REF!,2,0)))</f>
      </c>
      <c r="L58" s="25">
        <f>IF(ISERROR(VLOOKUP(J58,#REF!,4,0)),"",(VLOOKUP(J58,#REF!,4,0)))</f>
      </c>
      <c r="M58" s="51">
        <f>IF(ISERROR(VLOOKUP(J58,#REF!,5,0)),"",(VLOOKUP(J58,#REF!,5,0)))</f>
      </c>
      <c r="N58" s="51">
        <f>IF(ISERROR(VLOOKUP(J58,#REF!,6,0)),"",(VLOOKUP(J58,#REF!,6,0)))</f>
      </c>
      <c r="O58" s="96"/>
      <c r="P58" s="24"/>
      <c r="T58" s="117">
        <v>23200</v>
      </c>
      <c r="U58" s="114">
        <v>43</v>
      </c>
    </row>
    <row r="59" spans="1:21" s="18" customFormat="1" ht="18.75" customHeight="1">
      <c r="A59" s="22"/>
      <c r="B59" s="22"/>
      <c r="C59" s="25"/>
      <c r="D59" s="126"/>
      <c r="E59" s="127"/>
      <c r="F59" s="96"/>
      <c r="G59" s="128" t="str">
        <f t="shared" si="1"/>
        <v> </v>
      </c>
      <c r="H59" s="21"/>
      <c r="I59" s="22">
        <v>10</v>
      </c>
      <c r="J59" s="23" t="s">
        <v>119</v>
      </c>
      <c r="K59" s="24">
        <f>IF(ISERROR(VLOOKUP(J59,#REF!,2,0)),"",(VLOOKUP(J59,#REF!,2,0)))</f>
      </c>
      <c r="L59" s="25">
        <f>IF(ISERROR(VLOOKUP(J59,#REF!,4,0)),"",(VLOOKUP(J59,#REF!,4,0)))</f>
      </c>
      <c r="M59" s="51">
        <f>IF(ISERROR(VLOOKUP(J59,#REF!,5,0)),"",(VLOOKUP(J59,#REF!,5,0)))</f>
      </c>
      <c r="N59" s="51">
        <f>IF(ISERROR(VLOOKUP(J59,#REF!,6,0)),"",(VLOOKUP(J59,#REF!,6,0)))</f>
      </c>
      <c r="O59" s="96"/>
      <c r="P59" s="24"/>
      <c r="T59" s="117">
        <v>23250</v>
      </c>
      <c r="U59" s="114">
        <v>42</v>
      </c>
    </row>
    <row r="60" spans="1:21" s="18" customFormat="1" ht="18.75" customHeight="1">
      <c r="A60" s="22"/>
      <c r="B60" s="22"/>
      <c r="C60" s="25"/>
      <c r="D60" s="126"/>
      <c r="E60" s="127"/>
      <c r="F60" s="96"/>
      <c r="G60" s="128" t="str">
        <f t="shared" si="1"/>
        <v> </v>
      </c>
      <c r="H60" s="21"/>
      <c r="I60" s="22">
        <v>11</v>
      </c>
      <c r="J60" s="23" t="s">
        <v>120</v>
      </c>
      <c r="K60" s="24">
        <f>IF(ISERROR(VLOOKUP(J60,#REF!,2,0)),"",(VLOOKUP(J60,#REF!,2,0)))</f>
      </c>
      <c r="L60" s="25">
        <f>IF(ISERROR(VLOOKUP(J60,#REF!,4,0)),"",(VLOOKUP(J60,#REF!,4,0)))</f>
      </c>
      <c r="M60" s="51">
        <f>IF(ISERROR(VLOOKUP(J60,#REF!,5,0)),"",(VLOOKUP(J60,#REF!,5,0)))</f>
      </c>
      <c r="N60" s="51">
        <f>IF(ISERROR(VLOOKUP(J60,#REF!,6,0)),"",(VLOOKUP(J60,#REF!,6,0)))</f>
      </c>
      <c r="O60" s="96"/>
      <c r="P60" s="24"/>
      <c r="T60" s="117">
        <v>23300</v>
      </c>
      <c r="U60" s="114">
        <v>41</v>
      </c>
    </row>
    <row r="61" spans="1:21" s="18" customFormat="1" ht="18.75" customHeight="1">
      <c r="A61" s="22"/>
      <c r="B61" s="22"/>
      <c r="C61" s="25"/>
      <c r="D61" s="126"/>
      <c r="E61" s="127"/>
      <c r="F61" s="96"/>
      <c r="G61" s="128" t="str">
        <f t="shared" si="1"/>
        <v> </v>
      </c>
      <c r="H61" s="21"/>
      <c r="I61" s="22">
        <v>12</v>
      </c>
      <c r="J61" s="23" t="s">
        <v>121</v>
      </c>
      <c r="K61" s="24">
        <f>IF(ISERROR(VLOOKUP(J61,#REF!,2,0)),"",(VLOOKUP(J61,#REF!,2,0)))</f>
      </c>
      <c r="L61" s="25">
        <f>IF(ISERROR(VLOOKUP(J61,#REF!,4,0)),"",(VLOOKUP(J61,#REF!,4,0)))</f>
      </c>
      <c r="M61" s="51">
        <f>IF(ISERROR(VLOOKUP(J61,#REF!,5,0)),"",(VLOOKUP(J61,#REF!,5,0)))</f>
      </c>
      <c r="N61" s="51">
        <f>IF(ISERROR(VLOOKUP(J61,#REF!,6,0)),"",(VLOOKUP(J61,#REF!,6,0)))</f>
      </c>
      <c r="O61" s="96"/>
      <c r="P61" s="24"/>
      <c r="T61" s="117">
        <v>23400</v>
      </c>
      <c r="U61" s="114">
        <v>40</v>
      </c>
    </row>
    <row r="62" spans="1:21" ht="7.5" customHeight="1">
      <c r="A62" s="36"/>
      <c r="B62" s="36"/>
      <c r="C62" s="37"/>
      <c r="D62" s="58"/>
      <c r="E62" s="38"/>
      <c r="F62" s="102"/>
      <c r="G62" s="40"/>
      <c r="I62" s="41"/>
      <c r="J62" s="42"/>
      <c r="K62" s="43"/>
      <c r="L62" s="44"/>
      <c r="M62" s="54"/>
      <c r="N62" s="54"/>
      <c r="O62" s="97"/>
      <c r="P62" s="43"/>
      <c r="T62" s="117">
        <v>23500</v>
      </c>
      <c r="U62" s="114">
        <v>39</v>
      </c>
    </row>
    <row r="63" spans="1:21" ht="14.25" customHeight="1">
      <c r="A63" s="30" t="s">
        <v>16</v>
      </c>
      <c r="B63" s="30"/>
      <c r="C63" s="30"/>
      <c r="D63" s="59"/>
      <c r="E63" s="52" t="s">
        <v>0</v>
      </c>
      <c r="F63" s="103" t="s">
        <v>1</v>
      </c>
      <c r="G63" s="27"/>
      <c r="H63" s="31" t="s">
        <v>2</v>
      </c>
      <c r="I63" s="31"/>
      <c r="J63" s="31"/>
      <c r="K63" s="31"/>
      <c r="M63" s="55" t="s">
        <v>3</v>
      </c>
      <c r="N63" s="56" t="s">
        <v>3</v>
      </c>
      <c r="O63" s="98" t="s">
        <v>3</v>
      </c>
      <c r="P63" s="30"/>
      <c r="Q63" s="32"/>
      <c r="T63" s="117">
        <v>23600</v>
      </c>
      <c r="U63" s="114">
        <v>38</v>
      </c>
    </row>
    <row r="64" spans="20:21" ht="12.75">
      <c r="T64" s="117">
        <v>23700</v>
      </c>
      <c r="U64" s="114">
        <v>37</v>
      </c>
    </row>
    <row r="65" spans="20:21" ht="12.75">
      <c r="T65" s="117">
        <v>23800</v>
      </c>
      <c r="U65" s="114">
        <v>36</v>
      </c>
    </row>
    <row r="66" spans="20:21" ht="12.75">
      <c r="T66" s="117">
        <v>23900</v>
      </c>
      <c r="U66" s="114">
        <v>35</v>
      </c>
    </row>
    <row r="67" spans="20:21" ht="12.75">
      <c r="T67" s="117">
        <v>24000</v>
      </c>
      <c r="U67" s="114">
        <v>34</v>
      </c>
    </row>
    <row r="68" spans="20:21" ht="12.75">
      <c r="T68" s="117">
        <v>24200</v>
      </c>
      <c r="U68" s="114">
        <v>33</v>
      </c>
    </row>
    <row r="69" spans="20:21" ht="12.75">
      <c r="T69" s="117">
        <v>24400</v>
      </c>
      <c r="U69" s="114">
        <v>32</v>
      </c>
    </row>
    <row r="70" spans="20:21" ht="12.75">
      <c r="T70" s="117">
        <v>24600</v>
      </c>
      <c r="U70" s="114">
        <v>31</v>
      </c>
    </row>
    <row r="71" spans="20:21" ht="12.75">
      <c r="T71" s="117">
        <v>24800</v>
      </c>
      <c r="U71" s="114">
        <v>30</v>
      </c>
    </row>
    <row r="72" spans="20:21" ht="12.75">
      <c r="T72" s="117">
        <v>25000</v>
      </c>
      <c r="U72" s="114">
        <v>29</v>
      </c>
    </row>
    <row r="73" spans="20:21" ht="12.75">
      <c r="T73" s="117">
        <v>25200</v>
      </c>
      <c r="U73" s="114">
        <v>28</v>
      </c>
    </row>
    <row r="74" spans="20:21" ht="12.75">
      <c r="T74" s="117">
        <v>25400</v>
      </c>
      <c r="U74" s="114">
        <v>27</v>
      </c>
    </row>
    <row r="75" spans="20:21" ht="12.75">
      <c r="T75" s="117">
        <v>25600</v>
      </c>
      <c r="U75" s="114">
        <v>26</v>
      </c>
    </row>
    <row r="76" spans="20:21" ht="12.75">
      <c r="T76" s="117">
        <v>25800</v>
      </c>
      <c r="U76" s="114">
        <v>25</v>
      </c>
    </row>
    <row r="77" spans="20:21" ht="12.75">
      <c r="T77" s="117">
        <v>30000</v>
      </c>
      <c r="U77" s="114">
        <v>24</v>
      </c>
    </row>
    <row r="78" spans="20:21" ht="12.75">
      <c r="T78" s="117">
        <v>30200</v>
      </c>
      <c r="U78" s="114">
        <v>23</v>
      </c>
    </row>
    <row r="79" spans="20:21" ht="12.75">
      <c r="T79" s="117">
        <v>30400</v>
      </c>
      <c r="U79" s="114">
        <v>22</v>
      </c>
    </row>
    <row r="80" spans="20:21" ht="12.75">
      <c r="T80" s="117">
        <v>30600</v>
      </c>
      <c r="U80" s="114">
        <v>21</v>
      </c>
    </row>
    <row r="81" spans="20:21" ht="12.75">
      <c r="T81" s="117">
        <v>30800</v>
      </c>
      <c r="U81" s="114">
        <v>20</v>
      </c>
    </row>
    <row r="82" spans="20:21" ht="12.75">
      <c r="T82" s="117">
        <v>31000</v>
      </c>
      <c r="U82" s="114">
        <v>19</v>
      </c>
    </row>
    <row r="83" spans="20:21" ht="12.75">
      <c r="T83" s="117">
        <v>31200</v>
      </c>
      <c r="U83" s="114">
        <v>18</v>
      </c>
    </row>
    <row r="84" spans="20:21" ht="12.75">
      <c r="T84" s="117">
        <v>31400</v>
      </c>
      <c r="U84" s="114">
        <v>17</v>
      </c>
    </row>
    <row r="85" spans="20:21" ht="12.75">
      <c r="T85" s="117">
        <v>31600</v>
      </c>
      <c r="U85" s="114">
        <v>16</v>
      </c>
    </row>
    <row r="86" spans="20:21" ht="12.75">
      <c r="T86" s="117">
        <v>31800</v>
      </c>
      <c r="U86" s="114">
        <v>15</v>
      </c>
    </row>
    <row r="87" spans="20:21" ht="12.75">
      <c r="T87" s="117">
        <v>32000</v>
      </c>
      <c r="U87" s="114">
        <v>14</v>
      </c>
    </row>
    <row r="88" spans="20:21" ht="12.75">
      <c r="T88" s="117">
        <v>32300</v>
      </c>
      <c r="U88" s="114">
        <v>13</v>
      </c>
    </row>
    <row r="89" spans="20:21" ht="12.75">
      <c r="T89" s="117">
        <v>32600</v>
      </c>
      <c r="U89" s="114">
        <v>12</v>
      </c>
    </row>
    <row r="90" spans="20:21" ht="12.75">
      <c r="T90" s="117">
        <v>32900</v>
      </c>
      <c r="U90" s="114">
        <v>11</v>
      </c>
    </row>
    <row r="91" spans="20:21" ht="12.75">
      <c r="T91" s="117">
        <v>33100</v>
      </c>
      <c r="U91" s="114">
        <v>10</v>
      </c>
    </row>
    <row r="92" spans="20:21" ht="12.75">
      <c r="T92" s="117">
        <v>33400</v>
      </c>
      <c r="U92" s="114">
        <v>9</v>
      </c>
    </row>
    <row r="93" spans="20:21" ht="12.75">
      <c r="T93" s="117">
        <v>33700</v>
      </c>
      <c r="U93" s="114">
        <v>8</v>
      </c>
    </row>
    <row r="94" spans="20:21" ht="12.75">
      <c r="T94" s="117">
        <v>34000</v>
      </c>
      <c r="U94" s="114">
        <v>7</v>
      </c>
    </row>
    <row r="95" spans="20:21" ht="12.75">
      <c r="T95" s="117">
        <v>34400</v>
      </c>
      <c r="U95" s="114">
        <v>6</v>
      </c>
    </row>
    <row r="96" spans="20:21" ht="12.75">
      <c r="T96" s="117">
        <v>34800</v>
      </c>
      <c r="U96" s="114">
        <v>5</v>
      </c>
    </row>
    <row r="97" spans="20:21" ht="12.75">
      <c r="T97" s="117">
        <v>35200</v>
      </c>
      <c r="U97" s="114">
        <v>4</v>
      </c>
    </row>
    <row r="98" spans="20:21" ht="12.75">
      <c r="T98" s="117">
        <v>35600</v>
      </c>
      <c r="U98" s="114">
        <v>3</v>
      </c>
    </row>
    <row r="99" spans="20:21" ht="12.75">
      <c r="T99" s="117">
        <v>40000</v>
      </c>
      <c r="U99" s="114">
        <v>2</v>
      </c>
    </row>
    <row r="100" spans="20:21" ht="12.75">
      <c r="T100" s="117">
        <v>40500</v>
      </c>
      <c r="U100" s="114">
        <v>1</v>
      </c>
    </row>
  </sheetData>
  <sheetProtection/>
  <mergeCells count="18">
    <mergeCell ref="A1:P1"/>
    <mergeCell ref="A2:P2"/>
    <mergeCell ref="A3:C3"/>
    <mergeCell ref="D3:E3"/>
    <mergeCell ref="F3:G3"/>
    <mergeCell ref="N5:P5"/>
    <mergeCell ref="N4:P4"/>
    <mergeCell ref="I3:L3"/>
    <mergeCell ref="N3:P3"/>
    <mergeCell ref="A4:C4"/>
    <mergeCell ref="D4:E4"/>
    <mergeCell ref="G6:G7"/>
    <mergeCell ref="A6:A7"/>
    <mergeCell ref="B6:B7"/>
    <mergeCell ref="E6:E7"/>
    <mergeCell ref="F6:F7"/>
    <mergeCell ref="C6:C7"/>
    <mergeCell ref="D6:D7"/>
  </mergeCells>
  <conditionalFormatting sqref="N1:N16 N18:N65536">
    <cfRule type="containsText" priority="3" dxfId="0" operator="containsText" stopIfTrue="1" text="FERDİ">
      <formula>NOT(ISERROR(SEARCH("FERDİ",N1)))</formula>
    </cfRule>
  </conditionalFormatting>
  <conditionalFormatting sqref="E1:E65536">
    <cfRule type="containsText" priority="2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ignoredErrors>
    <ignoredError sqref="N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view="pageBreakPreview" zoomScale="90" zoomScaleSheetLayoutView="90" zoomScalePageLayoutView="0" workbookViewId="0" topLeftCell="A3">
      <selection activeCell="D16" sqref="D16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140625" style="2" customWidth="1"/>
    <col min="7" max="7" width="10.8515625" style="2" customWidth="1"/>
    <col min="8" max="9" width="10.7109375" style="2" customWidth="1"/>
    <col min="10" max="10" width="10.8515625" style="2" customWidth="1"/>
    <col min="11" max="11" width="10.57421875" style="70" customWidth="1"/>
    <col min="12" max="12" width="7.7109375" style="68" customWidth="1"/>
    <col min="13" max="15" width="9.140625" style="2" customWidth="1"/>
    <col min="16" max="16" width="9.140625" style="116" hidden="1" customWidth="1"/>
    <col min="17" max="17" width="9.140625" style="115" hidden="1" customWidth="1"/>
    <col min="18" max="16384" width="9.140625" style="2" customWidth="1"/>
  </cols>
  <sheetData>
    <row r="1" spans="1:17" ht="48.75" customHeight="1">
      <c r="A1" s="212" t="str">
        <f>'YARIŞMA BİLGİLERİ'!A2:K2</f>
        <v>Gençlik ve Spor Bakanlığı
Spor Genel Müdürlüğü
Spor Faaliyetleri Daire Başkanlığı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P1" s="116">
        <v>100</v>
      </c>
      <c r="Q1" s="115">
        <v>1</v>
      </c>
    </row>
    <row r="2" spans="1:17" ht="25.5" customHeight="1">
      <c r="A2" s="213" t="str">
        <f>'YARIŞMA BİLGİLERİ'!A14:K14</f>
        <v>TÜRKİYE GÖRME ENGELLİLER SPOR FEDERASYONU                                                                                                                               2019 TÜRKİYE ATLETİZM ŞAMPİYONASI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P2" s="116">
        <v>110</v>
      </c>
      <c r="Q2" s="115">
        <v>2</v>
      </c>
    </row>
    <row r="3" spans="1:17" s="3" customFormat="1" ht="27" customHeight="1">
      <c r="A3" s="214" t="s">
        <v>60</v>
      </c>
      <c r="B3" s="214"/>
      <c r="C3" s="214"/>
      <c r="D3" s="216" t="s">
        <v>22</v>
      </c>
      <c r="E3" s="216"/>
      <c r="F3" s="71" t="s">
        <v>57</v>
      </c>
      <c r="G3" s="110"/>
      <c r="H3" s="108"/>
      <c r="I3" s="71"/>
      <c r="J3" s="125"/>
      <c r="K3" s="125"/>
      <c r="L3" s="125"/>
      <c r="M3" s="125"/>
      <c r="P3" s="116">
        <v>125</v>
      </c>
      <c r="Q3" s="115">
        <v>3</v>
      </c>
    </row>
    <row r="4" spans="1:17" s="3" customFormat="1" ht="17.25" customHeight="1">
      <c r="A4" s="218" t="s">
        <v>61</v>
      </c>
      <c r="B4" s="218"/>
      <c r="C4" s="218"/>
      <c r="D4" s="202" t="str">
        <f>'YARIŞMA BİLGİLERİ'!F21</f>
        <v>12-14 YAŞ ERKEK B 2</v>
      </c>
      <c r="E4" s="202"/>
      <c r="F4" s="72"/>
      <c r="G4" s="109"/>
      <c r="H4" s="109"/>
      <c r="I4" s="106" t="s">
        <v>59</v>
      </c>
      <c r="J4" s="215"/>
      <c r="K4" s="215"/>
      <c r="L4" s="215"/>
      <c r="M4" s="109"/>
      <c r="P4" s="116">
        <v>140</v>
      </c>
      <c r="Q4" s="115">
        <v>4</v>
      </c>
    </row>
    <row r="5" spans="1:17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11">
        <f ca="1">NOW()</f>
        <v>43573.586044675925</v>
      </c>
      <c r="L5" s="211"/>
      <c r="P5" s="116">
        <v>155</v>
      </c>
      <c r="Q5" s="115">
        <v>5</v>
      </c>
    </row>
    <row r="6" spans="1:17" ht="15.75">
      <c r="A6" s="220" t="s">
        <v>6</v>
      </c>
      <c r="B6" s="220"/>
      <c r="C6" s="219" t="s">
        <v>47</v>
      </c>
      <c r="D6" s="219" t="s">
        <v>62</v>
      </c>
      <c r="E6" s="220" t="s">
        <v>7</v>
      </c>
      <c r="F6" s="220" t="s">
        <v>20</v>
      </c>
      <c r="G6" s="223" t="s">
        <v>18</v>
      </c>
      <c r="H6" s="223"/>
      <c r="I6" s="223"/>
      <c r="J6" s="223"/>
      <c r="K6" s="217" t="s">
        <v>8</v>
      </c>
      <c r="L6" s="217" t="s">
        <v>63</v>
      </c>
      <c r="M6" s="217" t="s">
        <v>125</v>
      </c>
      <c r="P6" s="116">
        <v>170</v>
      </c>
      <c r="Q6" s="115">
        <v>6</v>
      </c>
    </row>
    <row r="7" spans="1:17" ht="24.75" customHeight="1">
      <c r="A7" s="220"/>
      <c r="B7" s="220"/>
      <c r="C7" s="219"/>
      <c r="D7" s="219"/>
      <c r="E7" s="220"/>
      <c r="F7" s="220"/>
      <c r="G7" s="73">
        <v>1</v>
      </c>
      <c r="H7" s="73">
        <v>2</v>
      </c>
      <c r="I7" s="73">
        <v>3</v>
      </c>
      <c r="J7" s="73">
        <v>4</v>
      </c>
      <c r="K7" s="217"/>
      <c r="L7" s="217"/>
      <c r="M7" s="217"/>
      <c r="P7" s="116">
        <v>185</v>
      </c>
      <c r="Q7" s="115">
        <v>7</v>
      </c>
    </row>
    <row r="8" spans="1:17" s="62" customFormat="1" ht="33" customHeight="1">
      <c r="A8" s="74">
        <v>1</v>
      </c>
      <c r="B8" s="75" t="s">
        <v>66</v>
      </c>
      <c r="C8" s="76">
        <v>136</v>
      </c>
      <c r="D8" s="77">
        <v>38359</v>
      </c>
      <c r="E8" s="105" t="s">
        <v>212</v>
      </c>
      <c r="F8" s="145" t="s">
        <v>213</v>
      </c>
      <c r="G8" s="94">
        <v>213</v>
      </c>
      <c r="H8" s="94">
        <v>193</v>
      </c>
      <c r="I8" s="94">
        <v>223</v>
      </c>
      <c r="J8" s="107">
        <v>250</v>
      </c>
      <c r="K8" s="132">
        <v>250</v>
      </c>
      <c r="L8" s="133"/>
      <c r="M8" s="124"/>
      <c r="P8" s="116">
        <v>200</v>
      </c>
      <c r="Q8" s="115">
        <v>8</v>
      </c>
    </row>
    <row r="9" spans="1:17" s="62" customFormat="1" ht="33" customHeight="1">
      <c r="A9" s="74">
        <v>2</v>
      </c>
      <c r="B9" s="75" t="s">
        <v>67</v>
      </c>
      <c r="C9" s="76">
        <v>133</v>
      </c>
      <c r="D9" s="77">
        <v>38943</v>
      </c>
      <c r="E9" s="105" t="s">
        <v>204</v>
      </c>
      <c r="F9" s="145" t="s">
        <v>205</v>
      </c>
      <c r="G9" s="94">
        <v>187</v>
      </c>
      <c r="H9" s="94">
        <v>197</v>
      </c>
      <c r="I9" s="94">
        <v>215</v>
      </c>
      <c r="J9" s="107">
        <v>229</v>
      </c>
      <c r="K9" s="132">
        <v>229</v>
      </c>
      <c r="L9" s="133"/>
      <c r="M9" s="124"/>
      <c r="P9" s="116">
        <v>210</v>
      </c>
      <c r="Q9" s="115">
        <v>9</v>
      </c>
    </row>
    <row r="10" spans="1:17" s="62" customFormat="1" ht="33" customHeight="1">
      <c r="A10" s="74"/>
      <c r="B10" s="75" t="s">
        <v>68</v>
      </c>
      <c r="C10" s="146"/>
      <c r="D10" s="146"/>
      <c r="E10" s="146"/>
      <c r="F10" s="146"/>
      <c r="G10" s="94"/>
      <c r="H10" s="94"/>
      <c r="I10" s="94"/>
      <c r="J10" s="107"/>
      <c r="K10" s="132"/>
      <c r="L10" s="133"/>
      <c r="M10" s="124"/>
      <c r="P10" s="116">
        <v>220</v>
      </c>
      <c r="Q10" s="115">
        <v>10</v>
      </c>
    </row>
    <row r="11" spans="1:17" s="62" customFormat="1" ht="33" customHeight="1">
      <c r="A11" s="74"/>
      <c r="B11" s="75" t="s">
        <v>69</v>
      </c>
      <c r="C11" s="76"/>
      <c r="D11" s="77"/>
      <c r="E11" s="105"/>
      <c r="F11" s="105"/>
      <c r="G11" s="94"/>
      <c r="H11" s="94"/>
      <c r="I11" s="94"/>
      <c r="J11" s="107"/>
      <c r="K11" s="132"/>
      <c r="L11" s="133"/>
      <c r="M11" s="124"/>
      <c r="P11" s="116">
        <v>230</v>
      </c>
      <c r="Q11" s="115">
        <v>11</v>
      </c>
    </row>
    <row r="12" spans="1:17" s="62" customFormat="1" ht="33" customHeight="1">
      <c r="A12" s="74"/>
      <c r="B12" s="75" t="s">
        <v>70</v>
      </c>
      <c r="C12" s="76"/>
      <c r="D12" s="77"/>
      <c r="E12" s="105"/>
      <c r="F12" s="105"/>
      <c r="G12" s="94"/>
      <c r="H12" s="94"/>
      <c r="I12" s="94"/>
      <c r="J12" s="131"/>
      <c r="K12" s="132"/>
      <c r="L12" s="133"/>
      <c r="M12" s="124"/>
      <c r="P12" s="116">
        <v>240</v>
      </c>
      <c r="Q12" s="115">
        <v>12</v>
      </c>
    </row>
    <row r="13" spans="1:17" s="62" customFormat="1" ht="33" customHeight="1">
      <c r="A13" s="74"/>
      <c r="B13" s="75" t="s">
        <v>71</v>
      </c>
      <c r="C13" s="76"/>
      <c r="D13" s="77"/>
      <c r="E13" s="105"/>
      <c r="F13" s="105"/>
      <c r="G13" s="94"/>
      <c r="H13" s="94"/>
      <c r="I13" s="94"/>
      <c r="J13" s="107"/>
      <c r="K13" s="132"/>
      <c r="L13" s="133"/>
      <c r="M13" s="124"/>
      <c r="P13" s="116">
        <v>250</v>
      </c>
      <c r="Q13" s="115">
        <v>13</v>
      </c>
    </row>
    <row r="14" spans="1:17" s="62" customFormat="1" ht="33" customHeight="1">
      <c r="A14" s="74"/>
      <c r="B14" s="75" t="s">
        <v>72</v>
      </c>
      <c r="C14" s="76"/>
      <c r="D14" s="77"/>
      <c r="E14" s="105"/>
      <c r="F14" s="105"/>
      <c r="G14" s="94"/>
      <c r="H14" s="94"/>
      <c r="I14" s="94"/>
      <c r="J14" s="107"/>
      <c r="K14" s="132"/>
      <c r="L14" s="133"/>
      <c r="M14" s="124"/>
      <c r="P14" s="116">
        <v>260</v>
      </c>
      <c r="Q14" s="115">
        <v>14</v>
      </c>
    </row>
    <row r="15" spans="1:17" s="62" customFormat="1" ht="33" customHeight="1">
      <c r="A15" s="74"/>
      <c r="B15" s="75" t="s">
        <v>73</v>
      </c>
      <c r="C15" s="76"/>
      <c r="D15" s="77"/>
      <c r="E15" s="105"/>
      <c r="F15" s="105"/>
      <c r="G15" s="94"/>
      <c r="H15" s="94"/>
      <c r="I15" s="94"/>
      <c r="J15" s="107"/>
      <c r="K15" s="132"/>
      <c r="L15" s="133"/>
      <c r="M15" s="124"/>
      <c r="P15" s="116">
        <v>265</v>
      </c>
      <c r="Q15" s="115">
        <v>15</v>
      </c>
    </row>
    <row r="16" spans="1:17" s="62" customFormat="1" ht="33" customHeight="1">
      <c r="A16" s="74"/>
      <c r="B16" s="75" t="s">
        <v>74</v>
      </c>
      <c r="C16" s="76"/>
      <c r="D16" s="77"/>
      <c r="E16" s="105"/>
      <c r="F16" s="105"/>
      <c r="G16" s="94"/>
      <c r="H16" s="94"/>
      <c r="I16" s="94"/>
      <c r="J16" s="107"/>
      <c r="K16" s="132"/>
      <c r="L16" s="133"/>
      <c r="M16" s="124"/>
      <c r="P16" s="116">
        <v>270</v>
      </c>
      <c r="Q16" s="115">
        <v>16</v>
      </c>
    </row>
    <row r="17" spans="1:17" s="62" customFormat="1" ht="33" customHeight="1">
      <c r="A17" s="74"/>
      <c r="B17" s="75" t="s">
        <v>75</v>
      </c>
      <c r="C17" s="76">
        <f>IF(ISERROR(VLOOKUP(B17,#REF!,2,0)),"",(VLOOKUP(B17,#REF!,2,0)))</f>
      </c>
      <c r="D17" s="77">
        <f>IF(ISERROR(VLOOKUP(B17,#REF!,4,0)),"",(VLOOKUP(B17,#REF!,4,0)))</f>
      </c>
      <c r="E17" s="105">
        <f>IF(ISERROR(VLOOKUP(B17,#REF!,5,0)),"",(VLOOKUP(B17,#REF!,5,0)))</f>
      </c>
      <c r="F17" s="105">
        <f>IF(ISERROR(VLOOKUP(B17,#REF!,6,0)),"",(VLOOKUP(B17,#REF!,6,0)))</f>
      </c>
      <c r="G17" s="94"/>
      <c r="H17" s="94"/>
      <c r="I17" s="94"/>
      <c r="J17" s="107"/>
      <c r="K17" s="104">
        <f>MAX(G17:J17)</f>
        <v>0</v>
      </c>
      <c r="L17" s="129" t="e">
        <f>IF(LEN(K17)&gt;0,VLOOKUP(K17,$P$1:$Q$1701,2)-IF(COUNTIF($P$1:$Q$1701,K17)=0,0,0)," ")</f>
        <v>#N/A</v>
      </c>
      <c r="M17" s="124"/>
      <c r="P17" s="116">
        <v>275</v>
      </c>
      <c r="Q17" s="115">
        <v>17</v>
      </c>
    </row>
    <row r="18" spans="1:17" s="62" customFormat="1" ht="33" customHeight="1">
      <c r="A18" s="74"/>
      <c r="B18" s="75"/>
      <c r="C18" s="76"/>
      <c r="D18" s="77"/>
      <c r="E18" s="105"/>
      <c r="F18" s="105"/>
      <c r="G18" s="94"/>
      <c r="H18" s="94"/>
      <c r="I18" s="94"/>
      <c r="J18" s="107"/>
      <c r="K18" s="104"/>
      <c r="L18" s="129"/>
      <c r="M18" s="124"/>
      <c r="P18" s="116">
        <v>280</v>
      </c>
      <c r="Q18" s="115">
        <v>18</v>
      </c>
    </row>
    <row r="19" spans="1:17" s="62" customFormat="1" ht="33" customHeight="1">
      <c r="A19" s="74"/>
      <c r="B19" s="75"/>
      <c r="C19" s="76"/>
      <c r="D19" s="77"/>
      <c r="E19" s="105"/>
      <c r="F19" s="105"/>
      <c r="G19" s="94"/>
      <c r="H19" s="94"/>
      <c r="I19" s="94"/>
      <c r="J19" s="107"/>
      <c r="K19" s="104"/>
      <c r="L19" s="129"/>
      <c r="M19" s="124"/>
      <c r="P19" s="116">
        <v>285</v>
      </c>
      <c r="Q19" s="115">
        <v>19</v>
      </c>
    </row>
    <row r="20" spans="1:17" s="62" customFormat="1" ht="33" customHeight="1">
      <c r="A20" s="74"/>
      <c r="B20" s="75"/>
      <c r="C20" s="76"/>
      <c r="D20" s="77"/>
      <c r="E20" s="105"/>
      <c r="F20" s="105"/>
      <c r="G20" s="94"/>
      <c r="H20" s="94"/>
      <c r="I20" s="94"/>
      <c r="J20" s="107"/>
      <c r="K20" s="104"/>
      <c r="L20" s="129"/>
      <c r="M20" s="124"/>
      <c r="P20" s="116">
        <v>290</v>
      </c>
      <c r="Q20" s="115">
        <v>20</v>
      </c>
    </row>
    <row r="21" spans="1:17" s="62" customFormat="1" ht="33" customHeight="1">
      <c r="A21" s="74"/>
      <c r="B21" s="75"/>
      <c r="C21" s="76"/>
      <c r="D21" s="77"/>
      <c r="E21" s="105"/>
      <c r="F21" s="105"/>
      <c r="G21" s="94"/>
      <c r="H21" s="94"/>
      <c r="I21" s="94"/>
      <c r="J21" s="107"/>
      <c r="K21" s="104"/>
      <c r="L21" s="129"/>
      <c r="M21" s="124"/>
      <c r="P21" s="116">
        <v>295</v>
      </c>
      <c r="Q21" s="115">
        <v>21</v>
      </c>
    </row>
    <row r="22" spans="1:17" s="62" customFormat="1" ht="33" customHeight="1">
      <c r="A22" s="74"/>
      <c r="B22" s="75"/>
      <c r="C22" s="76"/>
      <c r="D22" s="77"/>
      <c r="E22" s="105"/>
      <c r="F22" s="105"/>
      <c r="G22" s="94"/>
      <c r="H22" s="94"/>
      <c r="I22" s="94"/>
      <c r="J22" s="107"/>
      <c r="K22" s="104"/>
      <c r="L22" s="129"/>
      <c r="M22" s="124"/>
      <c r="P22" s="116">
        <v>300</v>
      </c>
      <c r="Q22" s="115">
        <v>22</v>
      </c>
    </row>
    <row r="23" spans="1:17" s="62" customFormat="1" ht="33" customHeight="1">
      <c r="A23" s="74"/>
      <c r="B23" s="75"/>
      <c r="C23" s="76"/>
      <c r="D23" s="77"/>
      <c r="E23" s="105"/>
      <c r="F23" s="105"/>
      <c r="G23" s="94"/>
      <c r="H23" s="94"/>
      <c r="I23" s="94"/>
      <c r="J23" s="107"/>
      <c r="K23" s="104"/>
      <c r="L23" s="129"/>
      <c r="M23" s="124"/>
      <c r="P23" s="116">
        <v>303</v>
      </c>
      <c r="Q23" s="115">
        <v>23</v>
      </c>
    </row>
    <row r="24" spans="1:17" s="62" customFormat="1" ht="33" customHeight="1">
      <c r="A24" s="74"/>
      <c r="B24" s="75"/>
      <c r="C24" s="76"/>
      <c r="D24" s="77"/>
      <c r="E24" s="105"/>
      <c r="F24" s="105"/>
      <c r="G24" s="94"/>
      <c r="H24" s="94"/>
      <c r="I24" s="94"/>
      <c r="J24" s="107"/>
      <c r="K24" s="104"/>
      <c r="L24" s="129"/>
      <c r="M24" s="124"/>
      <c r="P24" s="116">
        <v>306</v>
      </c>
      <c r="Q24" s="115">
        <v>24</v>
      </c>
    </row>
    <row r="25" spans="1:17" s="62" customFormat="1" ht="33" customHeight="1">
      <c r="A25" s="74"/>
      <c r="B25" s="75"/>
      <c r="C25" s="76"/>
      <c r="D25" s="77"/>
      <c r="E25" s="105"/>
      <c r="F25" s="105"/>
      <c r="G25" s="94"/>
      <c r="H25" s="94"/>
      <c r="I25" s="94"/>
      <c r="J25" s="107"/>
      <c r="K25" s="104"/>
      <c r="L25" s="129"/>
      <c r="M25" s="124"/>
      <c r="P25" s="116">
        <v>309</v>
      </c>
      <c r="Q25" s="115">
        <v>25</v>
      </c>
    </row>
    <row r="26" spans="1:17" s="62" customFormat="1" ht="33" customHeight="1">
      <c r="A26" s="74"/>
      <c r="B26" s="75" t="s">
        <v>76</v>
      </c>
      <c r="C26" s="76">
        <f>IF(ISERROR(VLOOKUP(B26,#REF!,2,0)),"",(VLOOKUP(B26,#REF!,2,0)))</f>
      </c>
      <c r="D26" s="77">
        <f>IF(ISERROR(VLOOKUP(B26,#REF!,4,0)),"",(VLOOKUP(B26,#REF!,4,0)))</f>
      </c>
      <c r="E26" s="105">
        <f>IF(ISERROR(VLOOKUP(B26,#REF!,5,0)),"",(VLOOKUP(B26,#REF!,5,0)))</f>
      </c>
      <c r="F26" s="105">
        <f>IF(ISERROR(VLOOKUP(B26,#REF!,6,0)),"",(VLOOKUP(B26,#REF!,6,0)))</f>
      </c>
      <c r="G26" s="94"/>
      <c r="H26" s="94"/>
      <c r="I26" s="94"/>
      <c r="J26" s="107"/>
      <c r="K26" s="104">
        <f>MAX(G26:J26)</f>
        <v>0</v>
      </c>
      <c r="L26" s="129" t="e">
        <f>IF(LEN(K26)&gt;0,VLOOKUP(K26,$P$1:$Q$1701,2)-IF(COUNTIF($P$1:$Q$1701,K26)=0,0,0)," ")</f>
        <v>#N/A</v>
      </c>
      <c r="M26" s="124"/>
      <c r="P26" s="116">
        <v>312</v>
      </c>
      <c r="Q26" s="115">
        <v>26</v>
      </c>
    </row>
    <row r="27" spans="1:17" s="62" customFormat="1" ht="33" customHeight="1">
      <c r="A27" s="74"/>
      <c r="B27" s="75" t="s">
        <v>77</v>
      </c>
      <c r="C27" s="76">
        <f>IF(ISERROR(VLOOKUP(B27,#REF!,2,0)),"",(VLOOKUP(B27,#REF!,2,0)))</f>
      </c>
      <c r="D27" s="77">
        <f>IF(ISERROR(VLOOKUP(B27,#REF!,4,0)),"",(VLOOKUP(B27,#REF!,4,0)))</f>
      </c>
      <c r="E27" s="105">
        <f>IF(ISERROR(VLOOKUP(B27,#REF!,5,0)),"",(VLOOKUP(B27,#REF!,5,0)))</f>
      </c>
      <c r="F27" s="105">
        <f>IF(ISERROR(VLOOKUP(B27,#REF!,6,0)),"",(VLOOKUP(B27,#REF!,6,0)))</f>
      </c>
      <c r="G27" s="94"/>
      <c r="H27" s="94"/>
      <c r="I27" s="94"/>
      <c r="J27" s="107"/>
      <c r="K27" s="104">
        <f>MAX(G27:J27)</f>
        <v>0</v>
      </c>
      <c r="L27" s="129" t="e">
        <f>IF(LEN(K27)&gt;0,VLOOKUP(K27,$P$1:$Q$1701,2)-IF(COUNTIF($P$1:$Q$1701,K27)=0,0,0)," ")</f>
        <v>#N/A</v>
      </c>
      <c r="M27" s="124"/>
      <c r="P27" s="116">
        <v>315</v>
      </c>
      <c r="Q27" s="115">
        <v>27</v>
      </c>
    </row>
    <row r="28" spans="1:17" s="62" customFormat="1" ht="33" customHeight="1">
      <c r="A28" s="74"/>
      <c r="B28" s="75" t="s">
        <v>78</v>
      </c>
      <c r="C28" s="76">
        <f>IF(ISERROR(VLOOKUP(B28,#REF!,2,0)),"",(VLOOKUP(B28,#REF!,2,0)))</f>
      </c>
      <c r="D28" s="77">
        <f>IF(ISERROR(VLOOKUP(B28,#REF!,4,0)),"",(VLOOKUP(B28,#REF!,4,0)))</f>
      </c>
      <c r="E28" s="105">
        <f>IF(ISERROR(VLOOKUP(B28,#REF!,5,0)),"",(VLOOKUP(B28,#REF!,5,0)))</f>
      </c>
      <c r="F28" s="105">
        <f>IF(ISERROR(VLOOKUP(B28,#REF!,6,0)),"",(VLOOKUP(B28,#REF!,6,0)))</f>
      </c>
      <c r="G28" s="94"/>
      <c r="H28" s="94"/>
      <c r="I28" s="94"/>
      <c r="J28" s="107"/>
      <c r="K28" s="104">
        <f>MAX(G28:J28)</f>
        <v>0</v>
      </c>
      <c r="L28" s="129" t="e">
        <f>IF(LEN(K28)&gt;0,VLOOKUP(K28,$P$1:$Q$1701,2)-IF(COUNTIF($P$1:$Q$1701,K28)=0,0,0)," ")</f>
        <v>#N/A</v>
      </c>
      <c r="M28" s="124"/>
      <c r="P28" s="116">
        <v>318</v>
      </c>
      <c r="Q28" s="115">
        <v>28</v>
      </c>
    </row>
    <row r="29" spans="1:17" s="62" customFormat="1" ht="33" customHeight="1">
      <c r="A29" s="74"/>
      <c r="B29" s="75" t="s">
        <v>79</v>
      </c>
      <c r="C29" s="76">
        <f>IF(ISERROR(VLOOKUP(B29,#REF!,2,0)),"",(VLOOKUP(B29,#REF!,2,0)))</f>
      </c>
      <c r="D29" s="77">
        <f>IF(ISERROR(VLOOKUP(B29,#REF!,4,0)),"",(VLOOKUP(B29,#REF!,4,0)))</f>
      </c>
      <c r="E29" s="105">
        <f>IF(ISERROR(VLOOKUP(B29,#REF!,5,0)),"",(VLOOKUP(B29,#REF!,5,0)))</f>
      </c>
      <c r="F29" s="105">
        <f>IF(ISERROR(VLOOKUP(B29,#REF!,6,0)),"",(VLOOKUP(B29,#REF!,6,0)))</f>
      </c>
      <c r="G29" s="94"/>
      <c r="H29" s="94"/>
      <c r="I29" s="94"/>
      <c r="J29" s="107"/>
      <c r="K29" s="104">
        <f>MAX(G29:J29)</f>
        <v>0</v>
      </c>
      <c r="L29" s="129" t="e">
        <f>IF(LEN(K29)&gt;0,VLOOKUP(K29,$P$1:$Q$1701,2)-IF(COUNTIF($P$1:$Q$1701,K29)=0,0,0)," ")</f>
        <v>#N/A</v>
      </c>
      <c r="M29" s="124"/>
      <c r="P29" s="116">
        <v>321</v>
      </c>
      <c r="Q29" s="115">
        <v>29</v>
      </c>
    </row>
    <row r="30" spans="1:17" s="62" customFormat="1" ht="24" customHeight="1">
      <c r="A30" s="74"/>
      <c r="B30" s="75" t="s">
        <v>80</v>
      </c>
      <c r="C30" s="76">
        <f>IF(ISERROR(VLOOKUP(B30,#REF!,2,0)),"",(VLOOKUP(B30,#REF!,2,0)))</f>
      </c>
      <c r="D30" s="77">
        <f>IF(ISERROR(VLOOKUP(B30,#REF!,4,0)),"",(VLOOKUP(B30,#REF!,4,0)))</f>
      </c>
      <c r="E30" s="105">
        <f>IF(ISERROR(VLOOKUP(B30,#REF!,5,0)),"",(VLOOKUP(B30,#REF!,5,0)))</f>
      </c>
      <c r="F30" s="105">
        <f>IF(ISERROR(VLOOKUP(B30,#REF!,6,0)),"",(VLOOKUP(B30,#REF!,6,0)))</f>
      </c>
      <c r="G30" s="94"/>
      <c r="H30" s="94"/>
      <c r="I30" s="94"/>
      <c r="J30" s="107"/>
      <c r="K30" s="104">
        <f aca="true" t="shared" si="0" ref="K30:K47">MAX(G30:J30)</f>
        <v>0</v>
      </c>
      <c r="L30" s="129" t="e">
        <f aca="true" t="shared" si="1" ref="L30:L47">IF(LEN(K30)&gt;0,VLOOKUP(K30,$P$1:$Q$1701,2)-IF(COUNTIF($P$1:$Q$1701,K30)=0,0,0)," ")</f>
        <v>#N/A</v>
      </c>
      <c r="M30" s="124"/>
      <c r="P30" s="116">
        <v>324</v>
      </c>
      <c r="Q30" s="115">
        <v>30</v>
      </c>
    </row>
    <row r="31" spans="1:17" s="62" customFormat="1" ht="24" customHeight="1">
      <c r="A31" s="74"/>
      <c r="B31" s="75" t="s">
        <v>81</v>
      </c>
      <c r="C31" s="76">
        <f>IF(ISERROR(VLOOKUP(B31,#REF!,2,0)),"",(VLOOKUP(B31,#REF!,2,0)))</f>
      </c>
      <c r="D31" s="77">
        <f>IF(ISERROR(VLOOKUP(B31,#REF!,4,0)),"",(VLOOKUP(B31,#REF!,4,0)))</f>
      </c>
      <c r="E31" s="105">
        <f>IF(ISERROR(VLOOKUP(B31,#REF!,5,0)),"",(VLOOKUP(B31,#REF!,5,0)))</f>
      </c>
      <c r="F31" s="105">
        <f>IF(ISERROR(VLOOKUP(B31,#REF!,6,0)),"",(VLOOKUP(B31,#REF!,6,0)))</f>
      </c>
      <c r="G31" s="94"/>
      <c r="H31" s="94"/>
      <c r="I31" s="94"/>
      <c r="J31" s="107"/>
      <c r="K31" s="104">
        <f t="shared" si="0"/>
        <v>0</v>
      </c>
      <c r="L31" s="129" t="e">
        <f t="shared" si="1"/>
        <v>#N/A</v>
      </c>
      <c r="M31" s="124"/>
      <c r="P31" s="116">
        <v>327</v>
      </c>
      <c r="Q31" s="115">
        <v>31</v>
      </c>
    </row>
    <row r="32" spans="1:17" s="62" customFormat="1" ht="24" customHeight="1">
      <c r="A32" s="74"/>
      <c r="B32" s="75" t="s">
        <v>82</v>
      </c>
      <c r="C32" s="76">
        <f>IF(ISERROR(VLOOKUP(B32,#REF!,2,0)),"",(VLOOKUP(B32,#REF!,2,0)))</f>
      </c>
      <c r="D32" s="77">
        <f>IF(ISERROR(VLOOKUP(B32,#REF!,4,0)),"",(VLOOKUP(B32,#REF!,4,0)))</f>
      </c>
      <c r="E32" s="105">
        <f>IF(ISERROR(VLOOKUP(B32,#REF!,5,0)),"",(VLOOKUP(B32,#REF!,5,0)))</f>
      </c>
      <c r="F32" s="105">
        <f>IF(ISERROR(VLOOKUP(B32,#REF!,6,0)),"",(VLOOKUP(B32,#REF!,6,0)))</f>
      </c>
      <c r="G32" s="94"/>
      <c r="H32" s="94"/>
      <c r="I32" s="94"/>
      <c r="J32" s="107"/>
      <c r="K32" s="104">
        <f t="shared" si="0"/>
        <v>0</v>
      </c>
      <c r="L32" s="129" t="e">
        <f t="shared" si="1"/>
        <v>#N/A</v>
      </c>
      <c r="M32" s="124"/>
      <c r="P32" s="116">
        <v>330</v>
      </c>
      <c r="Q32" s="115">
        <v>32</v>
      </c>
    </row>
    <row r="33" spans="1:17" s="62" customFormat="1" ht="24" customHeight="1">
      <c r="A33" s="74"/>
      <c r="B33" s="75" t="s">
        <v>83</v>
      </c>
      <c r="C33" s="76">
        <f>IF(ISERROR(VLOOKUP(B33,#REF!,2,0)),"",(VLOOKUP(B33,#REF!,2,0)))</f>
      </c>
      <c r="D33" s="77">
        <f>IF(ISERROR(VLOOKUP(B33,#REF!,4,0)),"",(VLOOKUP(B33,#REF!,4,0)))</f>
      </c>
      <c r="E33" s="105">
        <f>IF(ISERROR(VLOOKUP(B33,#REF!,5,0)),"",(VLOOKUP(B33,#REF!,5,0)))</f>
      </c>
      <c r="F33" s="105">
        <f>IF(ISERROR(VLOOKUP(B33,#REF!,6,0)),"",(VLOOKUP(B33,#REF!,6,0)))</f>
      </c>
      <c r="G33" s="94"/>
      <c r="H33" s="94"/>
      <c r="I33" s="94"/>
      <c r="J33" s="107"/>
      <c r="K33" s="104">
        <f t="shared" si="0"/>
        <v>0</v>
      </c>
      <c r="L33" s="129" t="e">
        <f t="shared" si="1"/>
        <v>#N/A</v>
      </c>
      <c r="M33" s="124"/>
      <c r="P33" s="116">
        <v>333</v>
      </c>
      <c r="Q33" s="115">
        <v>33</v>
      </c>
    </row>
    <row r="34" spans="1:17" s="62" customFormat="1" ht="24" customHeight="1">
      <c r="A34" s="74"/>
      <c r="B34" s="75" t="s">
        <v>84</v>
      </c>
      <c r="C34" s="76">
        <f>IF(ISERROR(VLOOKUP(B34,#REF!,2,0)),"",(VLOOKUP(B34,#REF!,2,0)))</f>
      </c>
      <c r="D34" s="77">
        <f>IF(ISERROR(VLOOKUP(B34,#REF!,4,0)),"",(VLOOKUP(B34,#REF!,4,0)))</f>
      </c>
      <c r="E34" s="105">
        <f>IF(ISERROR(VLOOKUP(B34,#REF!,5,0)),"",(VLOOKUP(B34,#REF!,5,0)))</f>
      </c>
      <c r="F34" s="105">
        <f>IF(ISERROR(VLOOKUP(B34,#REF!,6,0)),"",(VLOOKUP(B34,#REF!,6,0)))</f>
      </c>
      <c r="G34" s="94"/>
      <c r="H34" s="94"/>
      <c r="I34" s="94"/>
      <c r="J34" s="107"/>
      <c r="K34" s="104">
        <f t="shared" si="0"/>
        <v>0</v>
      </c>
      <c r="L34" s="129" t="e">
        <f t="shared" si="1"/>
        <v>#N/A</v>
      </c>
      <c r="M34" s="124"/>
      <c r="P34" s="116">
        <v>336</v>
      </c>
      <c r="Q34" s="115">
        <v>34</v>
      </c>
    </row>
    <row r="35" spans="1:17" s="62" customFormat="1" ht="24" customHeight="1">
      <c r="A35" s="74"/>
      <c r="B35" s="75" t="s">
        <v>85</v>
      </c>
      <c r="C35" s="76">
        <f>IF(ISERROR(VLOOKUP(B35,#REF!,2,0)),"",(VLOOKUP(B35,#REF!,2,0)))</f>
      </c>
      <c r="D35" s="77">
        <f>IF(ISERROR(VLOOKUP(B35,#REF!,4,0)),"",(VLOOKUP(B35,#REF!,4,0)))</f>
      </c>
      <c r="E35" s="105">
        <f>IF(ISERROR(VLOOKUP(B35,#REF!,5,0)),"",(VLOOKUP(B35,#REF!,5,0)))</f>
      </c>
      <c r="F35" s="105">
        <f>IF(ISERROR(VLOOKUP(B35,#REF!,6,0)),"",(VLOOKUP(B35,#REF!,6,0)))</f>
      </c>
      <c r="G35" s="94"/>
      <c r="H35" s="94"/>
      <c r="I35" s="94"/>
      <c r="J35" s="107"/>
      <c r="K35" s="104">
        <f t="shared" si="0"/>
        <v>0</v>
      </c>
      <c r="L35" s="129" t="e">
        <f t="shared" si="1"/>
        <v>#N/A</v>
      </c>
      <c r="M35" s="124"/>
      <c r="P35" s="116">
        <v>339</v>
      </c>
      <c r="Q35" s="115">
        <v>35</v>
      </c>
    </row>
    <row r="36" spans="1:17" s="62" customFormat="1" ht="24" customHeight="1">
      <c r="A36" s="74"/>
      <c r="B36" s="75" t="s">
        <v>86</v>
      </c>
      <c r="C36" s="76">
        <f>IF(ISERROR(VLOOKUP(B36,#REF!,2,0)),"",(VLOOKUP(B36,#REF!,2,0)))</f>
      </c>
      <c r="D36" s="77">
        <f>IF(ISERROR(VLOOKUP(B36,#REF!,4,0)),"",(VLOOKUP(B36,#REF!,4,0)))</f>
      </c>
      <c r="E36" s="105">
        <f>IF(ISERROR(VLOOKUP(B36,#REF!,5,0)),"",(VLOOKUP(B36,#REF!,5,0)))</f>
      </c>
      <c r="F36" s="105">
        <f>IF(ISERROR(VLOOKUP(B36,#REF!,6,0)),"",(VLOOKUP(B36,#REF!,6,0)))</f>
      </c>
      <c r="G36" s="94"/>
      <c r="H36" s="94"/>
      <c r="I36" s="94"/>
      <c r="J36" s="107"/>
      <c r="K36" s="104">
        <f t="shared" si="0"/>
        <v>0</v>
      </c>
      <c r="L36" s="129" t="e">
        <f t="shared" si="1"/>
        <v>#N/A</v>
      </c>
      <c r="M36" s="124"/>
      <c r="P36" s="116">
        <v>342</v>
      </c>
      <c r="Q36" s="115">
        <v>36</v>
      </c>
    </row>
    <row r="37" spans="1:17" s="62" customFormat="1" ht="24" customHeight="1">
      <c r="A37" s="74"/>
      <c r="B37" s="75" t="s">
        <v>87</v>
      </c>
      <c r="C37" s="76">
        <f>IF(ISERROR(VLOOKUP(B37,#REF!,2,0)),"",(VLOOKUP(B37,#REF!,2,0)))</f>
      </c>
      <c r="D37" s="77">
        <f>IF(ISERROR(VLOOKUP(B37,#REF!,4,0)),"",(VLOOKUP(B37,#REF!,4,0)))</f>
      </c>
      <c r="E37" s="105">
        <f>IF(ISERROR(VLOOKUP(B37,#REF!,5,0)),"",(VLOOKUP(B37,#REF!,5,0)))</f>
      </c>
      <c r="F37" s="105">
        <f>IF(ISERROR(VLOOKUP(B37,#REF!,6,0)),"",(VLOOKUP(B37,#REF!,6,0)))</f>
      </c>
      <c r="G37" s="94"/>
      <c r="H37" s="94"/>
      <c r="I37" s="94"/>
      <c r="J37" s="107"/>
      <c r="K37" s="104">
        <f t="shared" si="0"/>
        <v>0</v>
      </c>
      <c r="L37" s="129" t="e">
        <f t="shared" si="1"/>
        <v>#N/A</v>
      </c>
      <c r="M37" s="124"/>
      <c r="P37" s="116">
        <v>345</v>
      </c>
      <c r="Q37" s="115">
        <v>37</v>
      </c>
    </row>
    <row r="38" spans="1:17" s="62" customFormat="1" ht="24" customHeight="1">
      <c r="A38" s="74"/>
      <c r="B38" s="75" t="s">
        <v>88</v>
      </c>
      <c r="C38" s="76">
        <f>IF(ISERROR(VLOOKUP(B38,#REF!,2,0)),"",(VLOOKUP(B38,#REF!,2,0)))</f>
      </c>
      <c r="D38" s="77">
        <f>IF(ISERROR(VLOOKUP(B38,#REF!,4,0)),"",(VLOOKUP(B38,#REF!,4,0)))</f>
      </c>
      <c r="E38" s="105">
        <f>IF(ISERROR(VLOOKUP(B38,#REF!,5,0)),"",(VLOOKUP(B38,#REF!,5,0)))</f>
      </c>
      <c r="F38" s="105">
        <f>IF(ISERROR(VLOOKUP(B38,#REF!,6,0)),"",(VLOOKUP(B38,#REF!,6,0)))</f>
      </c>
      <c r="G38" s="94"/>
      <c r="H38" s="94"/>
      <c r="I38" s="94"/>
      <c r="J38" s="107"/>
      <c r="K38" s="104">
        <f t="shared" si="0"/>
        <v>0</v>
      </c>
      <c r="L38" s="129" t="e">
        <f t="shared" si="1"/>
        <v>#N/A</v>
      </c>
      <c r="M38" s="124"/>
      <c r="P38" s="116">
        <v>348</v>
      </c>
      <c r="Q38" s="115">
        <v>38</v>
      </c>
    </row>
    <row r="39" spans="1:17" s="62" customFormat="1" ht="24" customHeight="1">
      <c r="A39" s="74"/>
      <c r="B39" s="75" t="s">
        <v>89</v>
      </c>
      <c r="C39" s="76">
        <f>IF(ISERROR(VLOOKUP(B39,#REF!,2,0)),"",(VLOOKUP(B39,#REF!,2,0)))</f>
      </c>
      <c r="D39" s="77">
        <f>IF(ISERROR(VLOOKUP(B39,#REF!,4,0)),"",(VLOOKUP(B39,#REF!,4,0)))</f>
      </c>
      <c r="E39" s="105">
        <f>IF(ISERROR(VLOOKUP(B39,#REF!,5,0)),"",(VLOOKUP(B39,#REF!,5,0)))</f>
      </c>
      <c r="F39" s="105">
        <f>IF(ISERROR(VLOOKUP(B39,#REF!,6,0)),"",(VLOOKUP(B39,#REF!,6,0)))</f>
      </c>
      <c r="G39" s="94"/>
      <c r="H39" s="94"/>
      <c r="I39" s="94"/>
      <c r="J39" s="107"/>
      <c r="K39" s="104">
        <f t="shared" si="0"/>
        <v>0</v>
      </c>
      <c r="L39" s="129" t="e">
        <f t="shared" si="1"/>
        <v>#N/A</v>
      </c>
      <c r="M39" s="124"/>
      <c r="P39" s="116">
        <v>351</v>
      </c>
      <c r="Q39" s="115">
        <v>39</v>
      </c>
    </row>
    <row r="40" spans="1:17" s="62" customFormat="1" ht="24" customHeight="1">
      <c r="A40" s="74"/>
      <c r="B40" s="75" t="s">
        <v>90</v>
      </c>
      <c r="C40" s="76">
        <f>IF(ISERROR(VLOOKUP(B40,#REF!,2,0)),"",(VLOOKUP(B40,#REF!,2,0)))</f>
      </c>
      <c r="D40" s="77">
        <f>IF(ISERROR(VLOOKUP(B40,#REF!,4,0)),"",(VLOOKUP(B40,#REF!,4,0)))</f>
      </c>
      <c r="E40" s="105">
        <f>IF(ISERROR(VLOOKUP(B40,#REF!,5,0)),"",(VLOOKUP(B40,#REF!,5,0)))</f>
      </c>
      <c r="F40" s="105">
        <f>IF(ISERROR(VLOOKUP(B40,#REF!,6,0)),"",(VLOOKUP(B40,#REF!,6,0)))</f>
      </c>
      <c r="G40" s="94"/>
      <c r="H40" s="94"/>
      <c r="I40" s="94"/>
      <c r="J40" s="107"/>
      <c r="K40" s="104">
        <f t="shared" si="0"/>
        <v>0</v>
      </c>
      <c r="L40" s="129" t="e">
        <f t="shared" si="1"/>
        <v>#N/A</v>
      </c>
      <c r="M40" s="124"/>
      <c r="P40" s="116">
        <v>354</v>
      </c>
      <c r="Q40" s="115">
        <v>40</v>
      </c>
    </row>
    <row r="41" spans="1:17" s="62" customFormat="1" ht="24" customHeight="1">
      <c r="A41" s="74"/>
      <c r="B41" s="75" t="s">
        <v>91</v>
      </c>
      <c r="C41" s="76">
        <f>IF(ISERROR(VLOOKUP(B41,#REF!,2,0)),"",(VLOOKUP(B41,#REF!,2,0)))</f>
      </c>
      <c r="D41" s="77">
        <f>IF(ISERROR(VLOOKUP(B41,#REF!,4,0)),"",(VLOOKUP(B41,#REF!,4,0)))</f>
      </c>
      <c r="E41" s="105">
        <f>IF(ISERROR(VLOOKUP(B41,#REF!,5,0)),"",(VLOOKUP(B41,#REF!,5,0)))</f>
      </c>
      <c r="F41" s="105">
        <f>IF(ISERROR(VLOOKUP(B41,#REF!,6,0)),"",(VLOOKUP(B41,#REF!,6,0)))</f>
      </c>
      <c r="G41" s="94"/>
      <c r="H41" s="94"/>
      <c r="I41" s="94"/>
      <c r="J41" s="107"/>
      <c r="K41" s="104">
        <f t="shared" si="0"/>
        <v>0</v>
      </c>
      <c r="L41" s="129" t="e">
        <f t="shared" si="1"/>
        <v>#N/A</v>
      </c>
      <c r="M41" s="124"/>
      <c r="P41" s="116">
        <v>357</v>
      </c>
      <c r="Q41" s="115">
        <v>41</v>
      </c>
    </row>
    <row r="42" spans="1:17" s="62" customFormat="1" ht="24" customHeight="1">
      <c r="A42" s="74"/>
      <c r="B42" s="75" t="s">
        <v>92</v>
      </c>
      <c r="C42" s="76">
        <f>IF(ISERROR(VLOOKUP(B42,#REF!,2,0)),"",(VLOOKUP(B42,#REF!,2,0)))</f>
      </c>
      <c r="D42" s="77">
        <f>IF(ISERROR(VLOOKUP(B42,#REF!,4,0)),"",(VLOOKUP(B42,#REF!,4,0)))</f>
      </c>
      <c r="E42" s="105">
        <f>IF(ISERROR(VLOOKUP(B42,#REF!,5,0)),"",(VLOOKUP(B42,#REF!,5,0)))</f>
      </c>
      <c r="F42" s="105">
        <f>IF(ISERROR(VLOOKUP(B42,#REF!,6,0)),"",(VLOOKUP(B42,#REF!,6,0)))</f>
      </c>
      <c r="G42" s="94"/>
      <c r="H42" s="94"/>
      <c r="I42" s="94"/>
      <c r="J42" s="107"/>
      <c r="K42" s="104">
        <f t="shared" si="0"/>
        <v>0</v>
      </c>
      <c r="L42" s="129" t="e">
        <f t="shared" si="1"/>
        <v>#N/A</v>
      </c>
      <c r="M42" s="124"/>
      <c r="P42" s="116">
        <v>360</v>
      </c>
      <c r="Q42" s="115">
        <v>42</v>
      </c>
    </row>
    <row r="43" spans="1:17" s="62" customFormat="1" ht="24" customHeight="1">
      <c r="A43" s="74"/>
      <c r="B43" s="75" t="s">
        <v>93</v>
      </c>
      <c r="C43" s="76">
        <f>IF(ISERROR(VLOOKUP(B43,#REF!,2,0)),"",(VLOOKUP(B43,#REF!,2,0)))</f>
      </c>
      <c r="D43" s="77">
        <f>IF(ISERROR(VLOOKUP(B43,#REF!,4,0)),"",(VLOOKUP(B43,#REF!,4,0)))</f>
      </c>
      <c r="E43" s="105">
        <f>IF(ISERROR(VLOOKUP(B43,#REF!,5,0)),"",(VLOOKUP(B43,#REF!,5,0)))</f>
      </c>
      <c r="F43" s="105">
        <f>IF(ISERROR(VLOOKUP(B43,#REF!,6,0)),"",(VLOOKUP(B43,#REF!,6,0)))</f>
      </c>
      <c r="G43" s="94"/>
      <c r="H43" s="94"/>
      <c r="I43" s="94"/>
      <c r="J43" s="107"/>
      <c r="K43" s="104">
        <f t="shared" si="0"/>
        <v>0</v>
      </c>
      <c r="L43" s="129" t="e">
        <f t="shared" si="1"/>
        <v>#N/A</v>
      </c>
      <c r="M43" s="124"/>
      <c r="P43" s="116">
        <v>363</v>
      </c>
      <c r="Q43" s="115">
        <v>43</v>
      </c>
    </row>
    <row r="44" spans="1:17" s="62" customFormat="1" ht="24" customHeight="1">
      <c r="A44" s="74"/>
      <c r="B44" s="75" t="s">
        <v>94</v>
      </c>
      <c r="C44" s="76">
        <f>IF(ISERROR(VLOOKUP(B44,#REF!,2,0)),"",(VLOOKUP(B44,#REF!,2,0)))</f>
      </c>
      <c r="D44" s="77">
        <f>IF(ISERROR(VLOOKUP(B44,#REF!,4,0)),"",(VLOOKUP(B44,#REF!,4,0)))</f>
      </c>
      <c r="E44" s="105">
        <f>IF(ISERROR(VLOOKUP(B44,#REF!,5,0)),"",(VLOOKUP(B44,#REF!,5,0)))</f>
      </c>
      <c r="F44" s="105">
        <f>IF(ISERROR(VLOOKUP(B44,#REF!,6,0)),"",(VLOOKUP(B44,#REF!,6,0)))</f>
      </c>
      <c r="G44" s="94"/>
      <c r="H44" s="94"/>
      <c r="I44" s="94"/>
      <c r="J44" s="107"/>
      <c r="K44" s="104">
        <f t="shared" si="0"/>
        <v>0</v>
      </c>
      <c r="L44" s="129" t="e">
        <f t="shared" si="1"/>
        <v>#N/A</v>
      </c>
      <c r="M44" s="124"/>
      <c r="P44" s="116">
        <v>366</v>
      </c>
      <c r="Q44" s="115">
        <v>44</v>
      </c>
    </row>
    <row r="45" spans="1:17" s="62" customFormat="1" ht="24" customHeight="1">
      <c r="A45" s="74"/>
      <c r="B45" s="75" t="s">
        <v>95</v>
      </c>
      <c r="C45" s="76">
        <f>IF(ISERROR(VLOOKUP(B45,#REF!,2,0)),"",(VLOOKUP(B45,#REF!,2,0)))</f>
      </c>
      <c r="D45" s="77">
        <f>IF(ISERROR(VLOOKUP(B45,#REF!,4,0)),"",(VLOOKUP(B45,#REF!,4,0)))</f>
      </c>
      <c r="E45" s="105">
        <f>IF(ISERROR(VLOOKUP(B45,#REF!,5,0)),"",(VLOOKUP(B45,#REF!,5,0)))</f>
      </c>
      <c r="F45" s="105">
        <f>IF(ISERROR(VLOOKUP(B45,#REF!,6,0)),"",(VLOOKUP(B45,#REF!,6,0)))</f>
      </c>
      <c r="G45" s="94"/>
      <c r="H45" s="94"/>
      <c r="I45" s="94"/>
      <c r="J45" s="107"/>
      <c r="K45" s="104">
        <f t="shared" si="0"/>
        <v>0</v>
      </c>
      <c r="L45" s="129" t="e">
        <f t="shared" si="1"/>
        <v>#N/A</v>
      </c>
      <c r="M45" s="124"/>
      <c r="P45" s="116">
        <v>369</v>
      </c>
      <c r="Q45" s="115">
        <v>45</v>
      </c>
    </row>
    <row r="46" spans="1:17" s="62" customFormat="1" ht="24" customHeight="1">
      <c r="A46" s="74"/>
      <c r="B46" s="75" t="s">
        <v>96</v>
      </c>
      <c r="C46" s="76">
        <f>IF(ISERROR(VLOOKUP(B46,#REF!,2,0)),"",(VLOOKUP(B46,#REF!,2,0)))</f>
      </c>
      <c r="D46" s="77">
        <f>IF(ISERROR(VLOOKUP(B46,#REF!,4,0)),"",(VLOOKUP(B46,#REF!,4,0)))</f>
      </c>
      <c r="E46" s="105">
        <f>IF(ISERROR(VLOOKUP(B46,#REF!,5,0)),"",(VLOOKUP(B46,#REF!,5,0)))</f>
      </c>
      <c r="F46" s="105">
        <f>IF(ISERROR(VLOOKUP(B46,#REF!,6,0)),"",(VLOOKUP(B46,#REF!,6,0)))</f>
      </c>
      <c r="G46" s="94"/>
      <c r="H46" s="94"/>
      <c r="I46" s="94"/>
      <c r="J46" s="107"/>
      <c r="K46" s="104">
        <f t="shared" si="0"/>
        <v>0</v>
      </c>
      <c r="L46" s="129" t="e">
        <f t="shared" si="1"/>
        <v>#N/A</v>
      </c>
      <c r="M46" s="124"/>
      <c r="P46" s="116">
        <v>372</v>
      </c>
      <c r="Q46" s="115">
        <v>46</v>
      </c>
    </row>
    <row r="47" spans="1:17" s="62" customFormat="1" ht="24" customHeight="1">
      <c r="A47" s="74"/>
      <c r="B47" s="75" t="s">
        <v>97</v>
      </c>
      <c r="C47" s="76">
        <f>IF(ISERROR(VLOOKUP(B47,#REF!,2,0)),"",(VLOOKUP(B47,#REF!,2,0)))</f>
      </c>
      <c r="D47" s="77">
        <f>IF(ISERROR(VLOOKUP(B47,#REF!,4,0)),"",(VLOOKUP(B47,#REF!,4,0)))</f>
      </c>
      <c r="E47" s="105">
        <f>IF(ISERROR(VLOOKUP(B47,#REF!,5,0)),"",(VLOOKUP(B47,#REF!,5,0)))</f>
      </c>
      <c r="F47" s="105">
        <f>IF(ISERROR(VLOOKUP(B47,#REF!,6,0)),"",(VLOOKUP(B47,#REF!,6,0)))</f>
      </c>
      <c r="G47" s="94"/>
      <c r="H47" s="94"/>
      <c r="I47" s="94"/>
      <c r="J47" s="107"/>
      <c r="K47" s="104">
        <f t="shared" si="0"/>
        <v>0</v>
      </c>
      <c r="L47" s="129" t="e">
        <f t="shared" si="1"/>
        <v>#N/A</v>
      </c>
      <c r="M47" s="124"/>
      <c r="P47" s="116">
        <v>375</v>
      </c>
      <c r="Q47" s="115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P48" s="116">
        <v>378</v>
      </c>
      <c r="Q48" s="115">
        <v>48</v>
      </c>
    </row>
    <row r="49" spans="1:17" s="65" customFormat="1" ht="25.5" customHeight="1">
      <c r="A49" s="221" t="s">
        <v>4</v>
      </c>
      <c r="B49" s="221"/>
      <c r="C49" s="221"/>
      <c r="D49" s="221"/>
      <c r="E49" s="67" t="s">
        <v>0</v>
      </c>
      <c r="F49" s="67" t="s">
        <v>1</v>
      </c>
      <c r="G49" s="222" t="s">
        <v>2</v>
      </c>
      <c r="H49" s="222"/>
      <c r="I49" s="222"/>
      <c r="J49" s="222"/>
      <c r="K49" s="222" t="s">
        <v>3</v>
      </c>
      <c r="L49" s="222"/>
      <c r="P49" s="116">
        <v>381</v>
      </c>
      <c r="Q49" s="115">
        <v>49</v>
      </c>
    </row>
    <row r="50" spans="16:17" ht="12.75">
      <c r="P50" s="116">
        <v>385</v>
      </c>
      <c r="Q50" s="115">
        <v>50</v>
      </c>
    </row>
    <row r="51" spans="16:17" ht="12.75">
      <c r="P51" s="116">
        <v>388</v>
      </c>
      <c r="Q51" s="115">
        <v>51</v>
      </c>
    </row>
    <row r="52" spans="16:17" ht="12.75">
      <c r="P52" s="116">
        <v>391</v>
      </c>
      <c r="Q52" s="67">
        <v>52</v>
      </c>
    </row>
    <row r="53" spans="16:17" ht="12.75">
      <c r="P53" s="116">
        <v>394</v>
      </c>
      <c r="Q53" s="67">
        <v>53</v>
      </c>
    </row>
    <row r="54" spans="16:17" ht="12.75">
      <c r="P54" s="116">
        <v>397</v>
      </c>
      <c r="Q54" s="67">
        <v>54</v>
      </c>
    </row>
    <row r="55" spans="16:17" ht="12.75">
      <c r="P55" s="116">
        <v>400</v>
      </c>
      <c r="Q55" s="67">
        <v>55</v>
      </c>
    </row>
    <row r="56" spans="16:17" ht="12.75">
      <c r="P56" s="116">
        <v>404</v>
      </c>
      <c r="Q56" s="67">
        <v>56</v>
      </c>
    </row>
    <row r="57" spans="16:17" ht="12.75">
      <c r="P57" s="116">
        <v>408</v>
      </c>
      <c r="Q57" s="67">
        <v>57</v>
      </c>
    </row>
    <row r="58" spans="16:17" ht="12.75">
      <c r="P58" s="116">
        <v>412</v>
      </c>
      <c r="Q58" s="67">
        <v>58</v>
      </c>
    </row>
    <row r="59" spans="16:17" ht="12.75">
      <c r="P59" s="116">
        <v>416</v>
      </c>
      <c r="Q59" s="67">
        <v>59</v>
      </c>
    </row>
    <row r="60" spans="16:17" ht="12.75">
      <c r="P60" s="116">
        <v>420</v>
      </c>
      <c r="Q60" s="67">
        <v>60</v>
      </c>
    </row>
    <row r="61" spans="16:17" ht="12.75">
      <c r="P61" s="116">
        <v>424</v>
      </c>
      <c r="Q61" s="67">
        <v>61</v>
      </c>
    </row>
    <row r="62" spans="16:17" ht="12.75">
      <c r="P62" s="116">
        <v>428</v>
      </c>
      <c r="Q62" s="67">
        <v>62</v>
      </c>
    </row>
    <row r="63" spans="16:17" ht="12.75">
      <c r="P63" s="116">
        <v>432</v>
      </c>
      <c r="Q63" s="67">
        <v>63</v>
      </c>
    </row>
    <row r="64" spans="16:17" ht="12.75">
      <c r="P64" s="116">
        <v>436</v>
      </c>
      <c r="Q64" s="67">
        <v>64</v>
      </c>
    </row>
    <row r="65" spans="16:17" ht="12.75">
      <c r="P65" s="116">
        <v>440</v>
      </c>
      <c r="Q65" s="67">
        <v>65</v>
      </c>
    </row>
    <row r="66" spans="16:17" ht="12.75">
      <c r="P66" s="116">
        <v>444</v>
      </c>
      <c r="Q66" s="67">
        <v>66</v>
      </c>
    </row>
    <row r="67" spans="16:17" ht="12.75">
      <c r="P67" s="116">
        <v>448</v>
      </c>
      <c r="Q67" s="67">
        <v>67</v>
      </c>
    </row>
    <row r="68" spans="16:17" ht="12.75">
      <c r="P68" s="116">
        <v>452</v>
      </c>
      <c r="Q68" s="67">
        <v>68</v>
      </c>
    </row>
    <row r="69" spans="16:17" ht="12.75">
      <c r="P69" s="116">
        <v>456</v>
      </c>
      <c r="Q69" s="67">
        <v>69</v>
      </c>
    </row>
    <row r="70" spans="16:17" ht="12.75">
      <c r="P70" s="116">
        <v>460</v>
      </c>
      <c r="Q70" s="67">
        <v>70</v>
      </c>
    </row>
    <row r="71" spans="16:17" ht="12.75">
      <c r="P71" s="116">
        <v>464</v>
      </c>
      <c r="Q71" s="67">
        <v>71</v>
      </c>
    </row>
    <row r="72" spans="16:17" ht="12.75">
      <c r="P72" s="116">
        <v>468</v>
      </c>
      <c r="Q72" s="67">
        <v>72</v>
      </c>
    </row>
    <row r="73" spans="16:17" ht="12.75">
      <c r="P73" s="116">
        <v>472</v>
      </c>
      <c r="Q73" s="67">
        <v>73</v>
      </c>
    </row>
    <row r="74" spans="16:17" ht="12.75">
      <c r="P74" s="116">
        <v>476</v>
      </c>
      <c r="Q74" s="67">
        <v>74</v>
      </c>
    </row>
    <row r="75" spans="16:17" ht="12.75">
      <c r="P75" s="116">
        <v>480</v>
      </c>
      <c r="Q75" s="67">
        <v>75</v>
      </c>
    </row>
    <row r="76" spans="16:17" ht="12.75">
      <c r="P76" s="116">
        <v>484</v>
      </c>
      <c r="Q76" s="67">
        <v>76</v>
      </c>
    </row>
    <row r="77" spans="16:17" ht="12.75">
      <c r="P77" s="116">
        <v>488</v>
      </c>
      <c r="Q77" s="67">
        <v>77</v>
      </c>
    </row>
    <row r="78" spans="16:17" ht="12.75">
      <c r="P78" s="116">
        <v>492</v>
      </c>
      <c r="Q78" s="67">
        <v>78</v>
      </c>
    </row>
    <row r="79" spans="16:17" ht="12.75">
      <c r="P79" s="116">
        <v>496</v>
      </c>
      <c r="Q79" s="67">
        <v>79</v>
      </c>
    </row>
    <row r="80" spans="16:17" ht="12.75">
      <c r="P80" s="116">
        <v>500</v>
      </c>
      <c r="Q80" s="67">
        <v>80</v>
      </c>
    </row>
    <row r="81" spans="16:17" ht="12.75">
      <c r="P81" s="116">
        <v>504</v>
      </c>
      <c r="Q81" s="67">
        <v>81</v>
      </c>
    </row>
    <row r="82" spans="16:17" ht="12.75">
      <c r="P82" s="116">
        <v>508</v>
      </c>
      <c r="Q82" s="67">
        <v>82</v>
      </c>
    </row>
    <row r="83" spans="16:17" ht="12.75">
      <c r="P83" s="116">
        <v>512</v>
      </c>
      <c r="Q83" s="67">
        <v>83</v>
      </c>
    </row>
    <row r="84" spans="16:17" ht="12.75">
      <c r="P84" s="116">
        <v>516</v>
      </c>
      <c r="Q84" s="67">
        <v>84</v>
      </c>
    </row>
    <row r="85" spans="16:17" ht="12.75">
      <c r="P85" s="116">
        <v>520</v>
      </c>
      <c r="Q85" s="67">
        <v>85</v>
      </c>
    </row>
    <row r="86" spans="16:17" ht="12.75">
      <c r="P86" s="116">
        <v>524</v>
      </c>
      <c r="Q86" s="67">
        <v>86</v>
      </c>
    </row>
    <row r="87" spans="16:17" ht="12.75">
      <c r="P87" s="116">
        <v>528</v>
      </c>
      <c r="Q87" s="67">
        <v>87</v>
      </c>
    </row>
    <row r="88" spans="16:17" ht="12.75">
      <c r="P88" s="116">
        <v>532</v>
      </c>
      <c r="Q88" s="67">
        <v>88</v>
      </c>
    </row>
    <row r="89" spans="16:17" ht="12.75">
      <c r="P89" s="116">
        <v>536</v>
      </c>
      <c r="Q89" s="67">
        <v>89</v>
      </c>
    </row>
    <row r="90" spans="16:17" ht="12.75">
      <c r="P90" s="116">
        <v>540</v>
      </c>
      <c r="Q90" s="67">
        <v>90</v>
      </c>
    </row>
    <row r="91" spans="16:17" ht="12.75">
      <c r="P91" s="116">
        <v>544</v>
      </c>
      <c r="Q91" s="67">
        <v>91</v>
      </c>
    </row>
    <row r="92" spans="16:17" ht="12.75">
      <c r="P92" s="116">
        <v>548</v>
      </c>
      <c r="Q92" s="67">
        <v>92</v>
      </c>
    </row>
    <row r="93" spans="16:17" ht="12.75">
      <c r="P93" s="116">
        <v>552</v>
      </c>
      <c r="Q93" s="67">
        <v>93</v>
      </c>
    </row>
    <row r="94" spans="16:17" ht="12.75">
      <c r="P94" s="116">
        <v>556</v>
      </c>
      <c r="Q94" s="115">
        <v>94</v>
      </c>
    </row>
    <row r="95" spans="16:17" ht="12.75">
      <c r="P95" s="116">
        <v>560</v>
      </c>
      <c r="Q95" s="115">
        <v>95</v>
      </c>
    </row>
    <row r="96" spans="16:17" ht="12.75">
      <c r="P96" s="116">
        <v>564</v>
      </c>
      <c r="Q96" s="115">
        <v>96</v>
      </c>
    </row>
    <row r="97" spans="16:17" ht="12.75">
      <c r="P97" s="116">
        <v>568</v>
      </c>
      <c r="Q97" s="115">
        <v>97</v>
      </c>
    </row>
    <row r="98" spans="16:17" ht="12.75">
      <c r="P98" s="116">
        <v>572</v>
      </c>
      <c r="Q98" s="115">
        <v>98</v>
      </c>
    </row>
    <row r="99" spans="16:17" ht="12.75">
      <c r="P99" s="116">
        <v>576</v>
      </c>
      <c r="Q99" s="115">
        <v>99</v>
      </c>
    </row>
    <row r="100" spans="16:17" ht="12.75">
      <c r="P100" s="116">
        <v>580</v>
      </c>
      <c r="Q100" s="115">
        <v>100</v>
      </c>
    </row>
  </sheetData>
  <sheetProtection/>
  <mergeCells count="21">
    <mergeCell ref="A49:D49"/>
    <mergeCell ref="G49:J49"/>
    <mergeCell ref="K49:L49"/>
    <mergeCell ref="A6:A7"/>
    <mergeCell ref="B6:B7"/>
    <mergeCell ref="G6:J6"/>
    <mergeCell ref="K6:K7"/>
    <mergeCell ref="L6:L7"/>
    <mergeCell ref="M6:M7"/>
    <mergeCell ref="A4:C4"/>
    <mergeCell ref="C6:C7"/>
    <mergeCell ref="E6:E7"/>
    <mergeCell ref="D6:D7"/>
    <mergeCell ref="K5:L5"/>
    <mergeCell ref="F6:F7"/>
    <mergeCell ref="A1:M1"/>
    <mergeCell ref="A2:M2"/>
    <mergeCell ref="A3:C3"/>
    <mergeCell ref="J4:L4"/>
    <mergeCell ref="D3:E3"/>
    <mergeCell ref="D4:E4"/>
  </mergeCells>
  <conditionalFormatting sqref="F1:F9 F1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600" verticalDpi="600" orientation="portrait" paperSize="9" scale="59" r:id="rId2"/>
  <ignoredErrors>
    <ignoredError sqref="C30:F47" unlockedFormula="1"/>
    <ignoredError sqref="L30:L47" evalError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user</cp:lastModifiedBy>
  <cp:lastPrinted>2019-04-18T08:31:26Z</cp:lastPrinted>
  <dcterms:created xsi:type="dcterms:W3CDTF">2004-05-10T13:01:28Z</dcterms:created>
  <dcterms:modified xsi:type="dcterms:W3CDTF">2019-04-18T11:03:58Z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